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NikonovaAV\Desktop\Никонова\Конкурсы\2017\17 12 11 3777 Цигломень, Исакогорка № 2971 Л1,Л6\Лот 2 2971 Л6\"/>
    </mc:Choice>
  </mc:AlternateContent>
  <bookViews>
    <workbookView xWindow="480" yWindow="420" windowWidth="19440" windowHeight="12285"/>
  </bookViews>
  <sheets>
    <sheet name="лот1" sheetId="3" r:id="rId1"/>
    <sheet name="Лист1" sheetId="2" r:id="rId2"/>
  </sheets>
  <definedNames>
    <definedName name="Excel_BuiltIn_Print_Area_3" localSheetId="0">#REF!</definedName>
    <definedName name="Excel_BuiltIn_Print_Area_3">"$#ССЫЛ!.$A$1:$AJ$35"</definedName>
    <definedName name="_xlnm.Print_Titles" localSheetId="0">лот1!$A:$B</definedName>
    <definedName name="_xlnm.Print_Area" localSheetId="0">лот1!$A$1:$BM$54</definedName>
  </definedNames>
  <calcPr calcId="152511"/>
</workbook>
</file>

<file path=xl/calcChain.xml><?xml version="1.0" encoding="utf-8"?>
<calcChain xmlns="http://schemas.openxmlformats.org/spreadsheetml/2006/main">
  <c r="BH35" i="3" l="1"/>
  <c r="BF35" i="3"/>
  <c r="BH34" i="3"/>
  <c r="BG34" i="3"/>
  <c r="BF34" i="3"/>
  <c r="BC10" i="3"/>
  <c r="BD10" i="3"/>
  <c r="BE10" i="3"/>
  <c r="BE9" i="3" s="1"/>
  <c r="BC11" i="3"/>
  <c r="BD11" i="3"/>
  <c r="BE11" i="3"/>
  <c r="BC15" i="3"/>
  <c r="BD15" i="3"/>
  <c r="BE15" i="3"/>
  <c r="BC16" i="3"/>
  <c r="BD16" i="3"/>
  <c r="BE16" i="3"/>
  <c r="BC17" i="3"/>
  <c r="BD17" i="3"/>
  <c r="BE17" i="3"/>
  <c r="BC18" i="3"/>
  <c r="BD18" i="3"/>
  <c r="BE18" i="3"/>
  <c r="BC19" i="3"/>
  <c r="BD19" i="3"/>
  <c r="BE19" i="3"/>
  <c r="BC20" i="3"/>
  <c r="BD20" i="3"/>
  <c r="BE20" i="3"/>
  <c r="BC21" i="3"/>
  <c r="BD21" i="3"/>
  <c r="BE21" i="3"/>
  <c r="BC23" i="3"/>
  <c r="BD23" i="3"/>
  <c r="BE23" i="3"/>
  <c r="BC24" i="3"/>
  <c r="BD24" i="3"/>
  <c r="BE24" i="3"/>
  <c r="BC25" i="3"/>
  <c r="BD25" i="3"/>
  <c r="BE25" i="3"/>
  <c r="BC27" i="3"/>
  <c r="BD27" i="3"/>
  <c r="BE27" i="3"/>
  <c r="BC28" i="3"/>
  <c r="BD28" i="3"/>
  <c r="BE28" i="3"/>
  <c r="BC29" i="3"/>
  <c r="BD29" i="3"/>
  <c r="BE29" i="3"/>
  <c r="BC30" i="3"/>
  <c r="BD30" i="3"/>
  <c r="BE30" i="3"/>
  <c r="BC31" i="3"/>
  <c r="BD31" i="3"/>
  <c r="BE31" i="3"/>
  <c r="BC33" i="3"/>
  <c r="BD33" i="3"/>
  <c r="BE33" i="3"/>
  <c r="AX10" i="3"/>
  <c r="AX11" i="3"/>
  <c r="AX15" i="3"/>
  <c r="AX16" i="3"/>
  <c r="AX17" i="3"/>
  <c r="AX18" i="3"/>
  <c r="AX19" i="3"/>
  <c r="AX20" i="3"/>
  <c r="AX21" i="3"/>
  <c r="AX23" i="3"/>
  <c r="AX24" i="3"/>
  <c r="AX25" i="3"/>
  <c r="AX27" i="3"/>
  <c r="AX28" i="3"/>
  <c r="AX29" i="3"/>
  <c r="AX30" i="3"/>
  <c r="AX31" i="3"/>
  <c r="AX32" i="3"/>
  <c r="AX33" i="3"/>
  <c r="AS10" i="3"/>
  <c r="AS11" i="3"/>
  <c r="AS15" i="3"/>
  <c r="AS16" i="3"/>
  <c r="AS17" i="3"/>
  <c r="AS18" i="3"/>
  <c r="AS19" i="3"/>
  <c r="AS20" i="3"/>
  <c r="AS21" i="3"/>
  <c r="AS23" i="3"/>
  <c r="AS24" i="3"/>
  <c r="AS25" i="3"/>
  <c r="AS27" i="3"/>
  <c r="AS28" i="3"/>
  <c r="AS29" i="3"/>
  <c r="AS30" i="3"/>
  <c r="AS31" i="3"/>
  <c r="AS32" i="3"/>
  <c r="AS33" i="3"/>
  <c r="Y10" i="3"/>
  <c r="Z10" i="3"/>
  <c r="AA10" i="3"/>
  <c r="AB10" i="3"/>
  <c r="AC10" i="3"/>
  <c r="AD10" i="3"/>
  <c r="AE10" i="3"/>
  <c r="AF10" i="3"/>
  <c r="AG10" i="3"/>
  <c r="AH10" i="3"/>
  <c r="AI10" i="3"/>
  <c r="AJ10" i="3"/>
  <c r="AK10" i="3"/>
  <c r="AL10" i="3"/>
  <c r="AM10" i="3"/>
  <c r="AN10" i="3"/>
  <c r="Y11" i="3"/>
  <c r="Z11" i="3"/>
  <c r="AA11" i="3"/>
  <c r="AB11" i="3"/>
  <c r="AC11" i="3"/>
  <c r="AD11" i="3"/>
  <c r="AE11" i="3"/>
  <c r="AF11" i="3"/>
  <c r="AG11" i="3"/>
  <c r="AH11" i="3"/>
  <c r="AI11" i="3"/>
  <c r="AJ11" i="3"/>
  <c r="AJ9" i="3" s="1"/>
  <c r="AK11" i="3"/>
  <c r="AL11" i="3"/>
  <c r="AM11" i="3"/>
  <c r="AN11" i="3"/>
  <c r="Y15" i="3"/>
  <c r="Z15" i="3"/>
  <c r="AA15" i="3"/>
  <c r="AB15" i="3"/>
  <c r="AC15" i="3"/>
  <c r="AD15" i="3"/>
  <c r="AE15" i="3"/>
  <c r="AF15" i="3"/>
  <c r="AG15" i="3"/>
  <c r="AH15" i="3"/>
  <c r="AI15" i="3"/>
  <c r="AJ15" i="3"/>
  <c r="AK15" i="3"/>
  <c r="AL15" i="3"/>
  <c r="AM15" i="3"/>
  <c r="AN15" i="3"/>
  <c r="Y16" i="3"/>
  <c r="Z16" i="3"/>
  <c r="AA16" i="3"/>
  <c r="AB16" i="3"/>
  <c r="AC16" i="3"/>
  <c r="AD16" i="3"/>
  <c r="AE16" i="3"/>
  <c r="AF16" i="3"/>
  <c r="AG16" i="3"/>
  <c r="AH16" i="3"/>
  <c r="AI16" i="3"/>
  <c r="AJ16" i="3"/>
  <c r="AK16" i="3"/>
  <c r="AL16" i="3"/>
  <c r="AM16" i="3"/>
  <c r="AN16" i="3"/>
  <c r="Y17" i="3"/>
  <c r="Z17" i="3"/>
  <c r="AA17" i="3"/>
  <c r="AB17" i="3"/>
  <c r="AC17" i="3"/>
  <c r="AD17" i="3"/>
  <c r="AE17" i="3"/>
  <c r="AF17" i="3"/>
  <c r="AG17" i="3"/>
  <c r="AH17" i="3"/>
  <c r="AI17" i="3"/>
  <c r="AJ17" i="3"/>
  <c r="AK17" i="3"/>
  <c r="AL17" i="3"/>
  <c r="AM17" i="3"/>
  <c r="AN17" i="3"/>
  <c r="Y18" i="3"/>
  <c r="Z18" i="3"/>
  <c r="AA18" i="3"/>
  <c r="AB18" i="3"/>
  <c r="AC18" i="3"/>
  <c r="AD18" i="3"/>
  <c r="AE18" i="3"/>
  <c r="AF18" i="3"/>
  <c r="AG18" i="3"/>
  <c r="AH18" i="3"/>
  <c r="AI18" i="3"/>
  <c r="AJ18" i="3"/>
  <c r="AK18" i="3"/>
  <c r="AL18" i="3"/>
  <c r="AM18" i="3"/>
  <c r="AN18" i="3"/>
  <c r="Y19" i="3"/>
  <c r="Z19" i="3"/>
  <c r="AA19" i="3"/>
  <c r="AB19" i="3"/>
  <c r="AC19" i="3"/>
  <c r="AD19" i="3"/>
  <c r="AE19" i="3"/>
  <c r="AF19" i="3"/>
  <c r="AG19" i="3"/>
  <c r="AH19" i="3"/>
  <c r="AI19" i="3"/>
  <c r="AJ19" i="3"/>
  <c r="AK19" i="3"/>
  <c r="AL19" i="3"/>
  <c r="AM19" i="3"/>
  <c r="AN19" i="3"/>
  <c r="Y20" i="3"/>
  <c r="Z20" i="3"/>
  <c r="AA20" i="3"/>
  <c r="AB20" i="3"/>
  <c r="AC20" i="3"/>
  <c r="AD20" i="3"/>
  <c r="AE20" i="3"/>
  <c r="AF20" i="3"/>
  <c r="AG20" i="3"/>
  <c r="AH20" i="3"/>
  <c r="AI20" i="3"/>
  <c r="AJ20" i="3"/>
  <c r="AK20" i="3"/>
  <c r="AL20" i="3"/>
  <c r="AM20" i="3"/>
  <c r="AN20" i="3"/>
  <c r="Y21" i="3"/>
  <c r="Z21" i="3"/>
  <c r="AA21" i="3"/>
  <c r="AB21" i="3"/>
  <c r="AC21" i="3"/>
  <c r="AD21" i="3"/>
  <c r="AE21" i="3"/>
  <c r="AF21" i="3"/>
  <c r="AG21" i="3"/>
  <c r="AH21" i="3"/>
  <c r="AI21" i="3"/>
  <c r="AJ21" i="3"/>
  <c r="AK21" i="3"/>
  <c r="AL21" i="3"/>
  <c r="AM21" i="3"/>
  <c r="AN21" i="3"/>
  <c r="Y23" i="3"/>
  <c r="Z23" i="3"/>
  <c r="AA23" i="3"/>
  <c r="AB23" i="3"/>
  <c r="AC23" i="3"/>
  <c r="AD23" i="3"/>
  <c r="AE23" i="3"/>
  <c r="AF23" i="3"/>
  <c r="AG23" i="3"/>
  <c r="AH23" i="3"/>
  <c r="AI23" i="3"/>
  <c r="AJ23" i="3"/>
  <c r="AK23" i="3"/>
  <c r="AL23" i="3"/>
  <c r="AM23" i="3"/>
  <c r="AN23" i="3"/>
  <c r="Y24" i="3"/>
  <c r="Z24" i="3"/>
  <c r="AA24" i="3"/>
  <c r="AB24" i="3"/>
  <c r="AC24" i="3"/>
  <c r="AD24" i="3"/>
  <c r="AE24" i="3"/>
  <c r="AF24" i="3"/>
  <c r="AG24" i="3"/>
  <c r="AH24" i="3"/>
  <c r="AI24" i="3"/>
  <c r="AJ24" i="3"/>
  <c r="AK24" i="3"/>
  <c r="AL24" i="3"/>
  <c r="AM24" i="3"/>
  <c r="AN24" i="3"/>
  <c r="Y25" i="3"/>
  <c r="Z25" i="3"/>
  <c r="AA25" i="3"/>
  <c r="AB25" i="3"/>
  <c r="AC25" i="3"/>
  <c r="AD25" i="3"/>
  <c r="AE25" i="3"/>
  <c r="AF25" i="3"/>
  <c r="AG25" i="3"/>
  <c r="AH25" i="3"/>
  <c r="AI25" i="3"/>
  <c r="AJ25" i="3"/>
  <c r="AK25" i="3"/>
  <c r="AL25" i="3"/>
  <c r="AM25" i="3"/>
  <c r="AN25" i="3"/>
  <c r="Y27" i="3"/>
  <c r="Z27" i="3"/>
  <c r="AA27" i="3"/>
  <c r="AB27" i="3"/>
  <c r="AC27" i="3"/>
  <c r="AD27" i="3"/>
  <c r="AE27" i="3"/>
  <c r="AF27" i="3"/>
  <c r="AG27" i="3"/>
  <c r="AH27" i="3"/>
  <c r="AI27" i="3"/>
  <c r="AJ27" i="3"/>
  <c r="AK27" i="3"/>
  <c r="AL27" i="3"/>
  <c r="AM27" i="3"/>
  <c r="AN27" i="3"/>
  <c r="Y28" i="3"/>
  <c r="Z28" i="3"/>
  <c r="AA28" i="3"/>
  <c r="AB28" i="3"/>
  <c r="AC28" i="3"/>
  <c r="AD28" i="3"/>
  <c r="AE28" i="3"/>
  <c r="AF28" i="3"/>
  <c r="AG28" i="3"/>
  <c r="AH28" i="3"/>
  <c r="AI28" i="3"/>
  <c r="AJ28" i="3"/>
  <c r="AK28" i="3"/>
  <c r="AL28" i="3"/>
  <c r="AM28" i="3"/>
  <c r="AN28" i="3"/>
  <c r="Y29" i="3"/>
  <c r="Z29" i="3"/>
  <c r="AA29" i="3"/>
  <c r="AB29" i="3"/>
  <c r="AC29" i="3"/>
  <c r="AD29" i="3"/>
  <c r="AE29" i="3"/>
  <c r="AF29" i="3"/>
  <c r="AG29" i="3"/>
  <c r="AH29" i="3"/>
  <c r="AI29" i="3"/>
  <c r="AJ29" i="3"/>
  <c r="AK29" i="3"/>
  <c r="AL29" i="3"/>
  <c r="AM29" i="3"/>
  <c r="AN29" i="3"/>
  <c r="Y30" i="3"/>
  <c r="Z30" i="3"/>
  <c r="AA30" i="3"/>
  <c r="AB30" i="3"/>
  <c r="AC30" i="3"/>
  <c r="AD30" i="3"/>
  <c r="AE30" i="3"/>
  <c r="AF30" i="3"/>
  <c r="AG30" i="3"/>
  <c r="AH30" i="3"/>
  <c r="AI30" i="3"/>
  <c r="AJ30" i="3"/>
  <c r="AK30" i="3"/>
  <c r="AL30" i="3"/>
  <c r="AM30" i="3"/>
  <c r="AN30" i="3"/>
  <c r="Y31" i="3"/>
  <c r="Z31" i="3"/>
  <c r="AA31" i="3"/>
  <c r="AB31" i="3"/>
  <c r="AC31" i="3"/>
  <c r="AD31" i="3"/>
  <c r="AE31" i="3"/>
  <c r="AF31" i="3"/>
  <c r="AG31" i="3"/>
  <c r="AH31" i="3"/>
  <c r="AI31" i="3"/>
  <c r="AJ31" i="3"/>
  <c r="AK31" i="3"/>
  <c r="AL31" i="3"/>
  <c r="AM31" i="3"/>
  <c r="AN31" i="3"/>
  <c r="Y32" i="3"/>
  <c r="Z32" i="3"/>
  <c r="AA32" i="3"/>
  <c r="AB32" i="3"/>
  <c r="AC32" i="3"/>
  <c r="AD32" i="3"/>
  <c r="AE32" i="3"/>
  <c r="AF32" i="3"/>
  <c r="AG32" i="3"/>
  <c r="AH32" i="3"/>
  <c r="AI32" i="3"/>
  <c r="AJ32" i="3"/>
  <c r="AK32" i="3"/>
  <c r="AL32" i="3"/>
  <c r="AM32" i="3"/>
  <c r="AN32" i="3"/>
  <c r="Y33" i="3"/>
  <c r="Z33" i="3"/>
  <c r="AA33" i="3"/>
  <c r="AB33" i="3"/>
  <c r="AC33" i="3"/>
  <c r="AD33" i="3"/>
  <c r="AE33" i="3"/>
  <c r="AF33" i="3"/>
  <c r="AG33" i="3"/>
  <c r="AH33" i="3"/>
  <c r="AI33" i="3"/>
  <c r="AJ33" i="3"/>
  <c r="AK33" i="3"/>
  <c r="AL33" i="3"/>
  <c r="AM33" i="3"/>
  <c r="AN33" i="3"/>
  <c r="BE22" i="3" l="1"/>
  <c r="BC9" i="3"/>
  <c r="BC14" i="3"/>
  <c r="BE26" i="3"/>
  <c r="BD26" i="3"/>
  <c r="BD9" i="3"/>
  <c r="BC26" i="3"/>
  <c r="BD22" i="3"/>
  <c r="BC22" i="3"/>
  <c r="BE14" i="3"/>
  <c r="BD14" i="3"/>
  <c r="AX22" i="3"/>
  <c r="AX14" i="3"/>
  <c r="AX26" i="3"/>
  <c r="AX9" i="3"/>
  <c r="AS26" i="3"/>
  <c r="AS14" i="3"/>
  <c r="AS22" i="3"/>
  <c r="AS9" i="3"/>
  <c r="AN26" i="3"/>
  <c r="AF26" i="3"/>
  <c r="AN22" i="3"/>
  <c r="AB22" i="3"/>
  <c r="AN14" i="3"/>
  <c r="AF14" i="3"/>
  <c r="AF9" i="3"/>
  <c r="AM26" i="3"/>
  <c r="AI26" i="3"/>
  <c r="AE26" i="3"/>
  <c r="AA26" i="3"/>
  <c r="AM22" i="3"/>
  <c r="AI22" i="3"/>
  <c r="AE22" i="3"/>
  <c r="AA22" i="3"/>
  <c r="AM14" i="3"/>
  <c r="AI14" i="3"/>
  <c r="AE14" i="3"/>
  <c r="AA14" i="3"/>
  <c r="AM9" i="3"/>
  <c r="AI9" i="3"/>
  <c r="AE9" i="3"/>
  <c r="AA9" i="3"/>
  <c r="AB26" i="3"/>
  <c r="AJ22" i="3"/>
  <c r="AB9" i="3"/>
  <c r="AL26" i="3"/>
  <c r="AH26" i="3"/>
  <c r="AD26" i="3"/>
  <c r="Z26" i="3"/>
  <c r="AL22" i="3"/>
  <c r="AH22" i="3"/>
  <c r="AD22" i="3"/>
  <c r="Z22" i="3"/>
  <c r="AL14" i="3"/>
  <c r="AH14" i="3"/>
  <c r="AD14" i="3"/>
  <c r="Z14" i="3"/>
  <c r="AL9" i="3"/>
  <c r="AH9" i="3"/>
  <c r="AD9" i="3"/>
  <c r="Z9" i="3"/>
  <c r="AJ26" i="3"/>
  <c r="AF22" i="3"/>
  <c r="AJ14" i="3"/>
  <c r="AB14" i="3"/>
  <c r="AN9" i="3"/>
  <c r="AK26" i="3"/>
  <c r="AG26" i="3"/>
  <c r="AC26" i="3"/>
  <c r="Y26" i="3"/>
  <c r="AK22" i="3"/>
  <c r="AG22" i="3"/>
  <c r="AC22" i="3"/>
  <c r="Y22" i="3"/>
  <c r="AK14" i="3"/>
  <c r="AG14" i="3"/>
  <c r="AC14" i="3"/>
  <c r="Y14" i="3"/>
  <c r="AK9" i="3"/>
  <c r="AG9" i="3"/>
  <c r="AC9" i="3"/>
  <c r="Y9" i="3"/>
  <c r="F33" i="3"/>
  <c r="E10" i="3"/>
  <c r="G10" i="3"/>
  <c r="H10" i="3"/>
  <c r="I10" i="3"/>
  <c r="J10" i="3"/>
  <c r="K10" i="3"/>
  <c r="L10" i="3"/>
  <c r="M10" i="3"/>
  <c r="N10" i="3"/>
  <c r="O10" i="3"/>
  <c r="P10" i="3"/>
  <c r="E11" i="3"/>
  <c r="G11" i="3"/>
  <c r="H11" i="3"/>
  <c r="I11" i="3"/>
  <c r="J11" i="3"/>
  <c r="K11" i="3"/>
  <c r="L11" i="3"/>
  <c r="M11" i="3"/>
  <c r="N11" i="3"/>
  <c r="O11" i="3"/>
  <c r="P11" i="3"/>
  <c r="E15" i="3"/>
  <c r="F15" i="3"/>
  <c r="G15" i="3"/>
  <c r="H15" i="3"/>
  <c r="I15" i="3"/>
  <c r="J15" i="3"/>
  <c r="K15" i="3"/>
  <c r="L15" i="3"/>
  <c r="M15" i="3"/>
  <c r="N15" i="3"/>
  <c r="O15" i="3"/>
  <c r="P15" i="3"/>
  <c r="E16" i="3"/>
  <c r="F16" i="3"/>
  <c r="G16" i="3"/>
  <c r="H16" i="3"/>
  <c r="I16" i="3"/>
  <c r="J16" i="3"/>
  <c r="K16" i="3"/>
  <c r="L16" i="3"/>
  <c r="M16" i="3"/>
  <c r="N16" i="3"/>
  <c r="O16" i="3"/>
  <c r="P16" i="3"/>
  <c r="E17" i="3"/>
  <c r="F17" i="3"/>
  <c r="G17" i="3"/>
  <c r="H17" i="3"/>
  <c r="I17" i="3"/>
  <c r="J17" i="3"/>
  <c r="K17" i="3"/>
  <c r="L17" i="3"/>
  <c r="M17" i="3"/>
  <c r="N17" i="3"/>
  <c r="O17" i="3"/>
  <c r="P17" i="3"/>
  <c r="E18" i="3"/>
  <c r="F18" i="3"/>
  <c r="G18" i="3"/>
  <c r="H18" i="3"/>
  <c r="I18" i="3"/>
  <c r="J18" i="3"/>
  <c r="K18" i="3"/>
  <c r="L18" i="3"/>
  <c r="M18" i="3"/>
  <c r="N18" i="3"/>
  <c r="O18" i="3"/>
  <c r="P18" i="3"/>
  <c r="E19" i="3"/>
  <c r="F19" i="3"/>
  <c r="G19" i="3"/>
  <c r="H19" i="3"/>
  <c r="I19" i="3"/>
  <c r="J19" i="3"/>
  <c r="K19" i="3"/>
  <c r="L19" i="3"/>
  <c r="M19" i="3"/>
  <c r="N19" i="3"/>
  <c r="O19" i="3"/>
  <c r="P19" i="3"/>
  <c r="E20" i="3"/>
  <c r="F20" i="3"/>
  <c r="G20" i="3"/>
  <c r="H20" i="3"/>
  <c r="I20" i="3"/>
  <c r="J20" i="3"/>
  <c r="K20" i="3"/>
  <c r="L20" i="3"/>
  <c r="M20" i="3"/>
  <c r="N20" i="3"/>
  <c r="O20" i="3"/>
  <c r="P20" i="3"/>
  <c r="E23" i="3"/>
  <c r="F23" i="3"/>
  <c r="G23" i="3"/>
  <c r="H23" i="3"/>
  <c r="I23" i="3"/>
  <c r="J23" i="3"/>
  <c r="K23" i="3"/>
  <c r="L23" i="3"/>
  <c r="M23" i="3"/>
  <c r="N23" i="3"/>
  <c r="O23" i="3"/>
  <c r="P23" i="3"/>
  <c r="E24" i="3"/>
  <c r="F24" i="3"/>
  <c r="G24" i="3"/>
  <c r="H24" i="3"/>
  <c r="I24" i="3"/>
  <c r="J24" i="3"/>
  <c r="K24" i="3"/>
  <c r="L24" i="3"/>
  <c r="M24" i="3"/>
  <c r="N24" i="3"/>
  <c r="O24" i="3"/>
  <c r="P24" i="3"/>
  <c r="E25" i="3"/>
  <c r="F25" i="3"/>
  <c r="G25" i="3"/>
  <c r="H25" i="3"/>
  <c r="I25" i="3"/>
  <c r="J25" i="3"/>
  <c r="K25" i="3"/>
  <c r="L25" i="3"/>
  <c r="M25" i="3"/>
  <c r="N25" i="3"/>
  <c r="O25" i="3"/>
  <c r="P25" i="3"/>
  <c r="E27" i="3"/>
  <c r="F27" i="3"/>
  <c r="G27" i="3"/>
  <c r="H27" i="3"/>
  <c r="I27" i="3"/>
  <c r="J27" i="3"/>
  <c r="K27" i="3"/>
  <c r="L27" i="3"/>
  <c r="M27" i="3"/>
  <c r="N27" i="3"/>
  <c r="O27" i="3"/>
  <c r="P27" i="3"/>
  <c r="E28" i="3"/>
  <c r="F28" i="3"/>
  <c r="G28" i="3"/>
  <c r="H28" i="3"/>
  <c r="I28" i="3"/>
  <c r="J28" i="3"/>
  <c r="K28" i="3"/>
  <c r="L28" i="3"/>
  <c r="M28" i="3"/>
  <c r="N28" i="3"/>
  <c r="O28" i="3"/>
  <c r="P28" i="3"/>
  <c r="E29" i="3"/>
  <c r="F29" i="3"/>
  <c r="G29" i="3"/>
  <c r="H29" i="3"/>
  <c r="I29" i="3"/>
  <c r="J29" i="3"/>
  <c r="K29" i="3"/>
  <c r="L29" i="3"/>
  <c r="M29" i="3"/>
  <c r="N29" i="3"/>
  <c r="O29" i="3"/>
  <c r="P29" i="3"/>
  <c r="E30" i="3"/>
  <c r="F30" i="3"/>
  <c r="G30" i="3"/>
  <c r="H30" i="3"/>
  <c r="I30" i="3"/>
  <c r="J30" i="3"/>
  <c r="K30" i="3"/>
  <c r="L30" i="3"/>
  <c r="M30" i="3"/>
  <c r="N30" i="3"/>
  <c r="O30" i="3"/>
  <c r="P30" i="3"/>
  <c r="E31" i="3"/>
  <c r="F31" i="3"/>
  <c r="G31" i="3"/>
  <c r="H31" i="3"/>
  <c r="I31" i="3"/>
  <c r="J31" i="3"/>
  <c r="K31" i="3"/>
  <c r="L31" i="3"/>
  <c r="M31" i="3"/>
  <c r="N31" i="3"/>
  <c r="O31" i="3"/>
  <c r="P31" i="3"/>
  <c r="L33" i="3"/>
  <c r="N33" i="3"/>
  <c r="AX34" i="3" l="1"/>
  <c r="AX36" i="3" s="1"/>
  <c r="AS34" i="3"/>
  <c r="AS36" i="3" s="1"/>
  <c r="P9" i="3"/>
  <c r="AI34" i="3"/>
  <c r="AI36" i="3" s="1"/>
  <c r="AB34" i="3"/>
  <c r="AB36" i="3" s="1"/>
  <c r="AG34" i="3"/>
  <c r="AG36" i="3" s="1"/>
  <c r="AD34" i="3"/>
  <c r="AD36" i="3" s="1"/>
  <c r="AN34" i="3"/>
  <c r="AN36" i="3" s="1"/>
  <c r="Y34" i="3"/>
  <c r="Y36" i="3" s="1"/>
  <c r="AJ34" i="3"/>
  <c r="AJ36" i="3" s="1"/>
  <c r="AL34" i="3"/>
  <c r="AL36" i="3" s="1"/>
  <c r="AA34" i="3"/>
  <c r="AA36" i="3" s="1"/>
  <c r="AC34" i="3"/>
  <c r="AC36" i="3" s="1"/>
  <c r="Z34" i="3"/>
  <c r="Z36" i="3" s="1"/>
  <c r="AE34" i="3"/>
  <c r="AE36" i="3" s="1"/>
  <c r="AF34" i="3"/>
  <c r="AF36" i="3" s="1"/>
  <c r="AK34" i="3"/>
  <c r="AK36" i="3" s="1"/>
  <c r="AH34" i="3"/>
  <c r="AH36" i="3" s="1"/>
  <c r="AM34" i="3"/>
  <c r="AM36" i="3" s="1"/>
  <c r="H9" i="3"/>
  <c r="H26" i="3"/>
  <c r="P22" i="3"/>
  <c r="O26" i="3"/>
  <c r="K26" i="3"/>
  <c r="G26" i="3"/>
  <c r="O22" i="3"/>
  <c r="K22" i="3"/>
  <c r="G22" i="3"/>
  <c r="O14" i="3"/>
  <c r="K14" i="3"/>
  <c r="G14" i="3"/>
  <c r="O9" i="3"/>
  <c r="K9" i="3"/>
  <c r="G9" i="3"/>
  <c r="P26" i="3"/>
  <c r="L22" i="3"/>
  <c r="L14" i="3"/>
  <c r="H14" i="3"/>
  <c r="L9" i="3"/>
  <c r="N26" i="3"/>
  <c r="J26" i="3"/>
  <c r="F26" i="3"/>
  <c r="N22" i="3"/>
  <c r="J22" i="3"/>
  <c r="F22" i="3"/>
  <c r="N14" i="3"/>
  <c r="J14" i="3"/>
  <c r="F14" i="3"/>
  <c r="N9" i="3"/>
  <c r="J9" i="3"/>
  <c r="F9" i="3"/>
  <c r="L26" i="3"/>
  <c r="H22" i="3"/>
  <c r="P14" i="3"/>
  <c r="M26" i="3"/>
  <c r="I26" i="3"/>
  <c r="E26" i="3"/>
  <c r="M22" i="3"/>
  <c r="I22" i="3"/>
  <c r="E22" i="3"/>
  <c r="M14" i="3"/>
  <c r="I14" i="3"/>
  <c r="E14" i="3"/>
  <c r="M9" i="3"/>
  <c r="I9" i="3"/>
  <c r="E9" i="3"/>
  <c r="X19" i="3"/>
  <c r="BB33" i="3" l="1"/>
  <c r="BB31" i="3"/>
  <c r="BB30" i="3"/>
  <c r="BB29" i="3"/>
  <c r="BB28" i="3"/>
  <c r="BB27" i="3"/>
  <c r="BB25" i="3"/>
  <c r="BB24" i="3"/>
  <c r="BB23" i="3"/>
  <c r="BB21" i="3"/>
  <c r="BB20" i="3"/>
  <c r="BB19" i="3"/>
  <c r="BB18" i="3"/>
  <c r="BB17" i="3"/>
  <c r="BB16" i="3"/>
  <c r="BB15" i="3"/>
  <c r="BA32" i="3"/>
  <c r="BA26" i="3"/>
  <c r="BA22" i="3"/>
  <c r="BA14" i="3"/>
  <c r="BA9" i="3"/>
  <c r="AW32" i="3"/>
  <c r="AW31" i="3"/>
  <c r="AW30" i="3"/>
  <c r="AW29" i="3"/>
  <c r="AW28" i="3"/>
  <c r="AW27" i="3"/>
  <c r="AW25" i="3"/>
  <c r="AW24" i="3"/>
  <c r="AW23" i="3"/>
  <c r="AW21" i="3"/>
  <c r="AW20" i="3"/>
  <c r="AW19" i="3"/>
  <c r="AW18" i="3"/>
  <c r="AW17" i="3"/>
  <c r="AW16" i="3"/>
  <c r="AW15" i="3"/>
  <c r="AV26" i="3"/>
  <c r="AV22" i="3"/>
  <c r="AV14" i="3"/>
  <c r="AV9" i="3"/>
  <c r="BD32" i="3" l="1"/>
  <c r="BD34" i="3" s="1"/>
  <c r="BD36" i="3" s="1"/>
  <c r="BC32" i="3"/>
  <c r="BC34" i="3" s="1"/>
  <c r="BC36" i="3" s="1"/>
  <c r="BE32" i="3"/>
  <c r="BE34" i="3" s="1"/>
  <c r="BE36" i="3" s="1"/>
  <c r="BB9" i="3"/>
  <c r="BA36" i="3"/>
  <c r="BB32" i="3"/>
  <c r="AV36" i="3"/>
  <c r="AW22" i="3"/>
  <c r="BB26" i="3"/>
  <c r="BB22" i="3"/>
  <c r="BB14" i="3"/>
  <c r="AW26" i="3"/>
  <c r="AW14" i="3"/>
  <c r="AW9" i="3"/>
  <c r="AR33" i="3"/>
  <c r="AR32" i="3"/>
  <c r="AR31" i="3"/>
  <c r="AR30" i="3"/>
  <c r="AR29" i="3"/>
  <c r="AR28" i="3"/>
  <c r="AR27" i="3"/>
  <c r="AR25" i="3"/>
  <c r="AR24" i="3"/>
  <c r="AR23" i="3"/>
  <c r="AR21" i="3"/>
  <c r="AR20" i="3"/>
  <c r="AR19" i="3"/>
  <c r="AR18" i="3"/>
  <c r="AR17" i="3"/>
  <c r="AR16" i="3"/>
  <c r="AR15" i="3"/>
  <c r="AR11" i="3"/>
  <c r="AR10" i="3"/>
  <c r="AQ26" i="3"/>
  <c r="AQ22" i="3"/>
  <c r="AQ14" i="3"/>
  <c r="AQ9" i="3"/>
  <c r="X33" i="3"/>
  <c r="X32" i="3"/>
  <c r="X31" i="3"/>
  <c r="X30" i="3"/>
  <c r="X29" i="3"/>
  <c r="X28" i="3"/>
  <c r="X27" i="3"/>
  <c r="X25" i="3"/>
  <c r="X24" i="3"/>
  <c r="X23" i="3"/>
  <c r="X21" i="3"/>
  <c r="X20" i="3"/>
  <c r="X18" i="3"/>
  <c r="X17" i="3"/>
  <c r="X16" i="3"/>
  <c r="X15" i="3"/>
  <c r="X11" i="3"/>
  <c r="X10" i="3"/>
  <c r="W26" i="3"/>
  <c r="W22" i="3"/>
  <c r="W14" i="3"/>
  <c r="W9" i="3"/>
  <c r="AR9" i="3" l="1"/>
  <c r="AQ36" i="3"/>
  <c r="AR22" i="3"/>
  <c r="BB34" i="3"/>
  <c r="BB36" i="3" s="1"/>
  <c r="W36" i="3"/>
  <c r="AW34" i="3"/>
  <c r="AW36" i="3" s="1"/>
  <c r="AR26" i="3"/>
  <c r="AR14" i="3"/>
  <c r="X26" i="3"/>
  <c r="X22" i="3"/>
  <c r="X14" i="3"/>
  <c r="X9" i="3"/>
  <c r="AR34" i="3" l="1"/>
  <c r="AR36" i="3" s="1"/>
  <c r="X34" i="3"/>
  <c r="X36" i="3" s="1"/>
  <c r="T32" i="3" l="1"/>
  <c r="T31" i="3"/>
  <c r="T30" i="3"/>
  <c r="T29" i="3"/>
  <c r="T28" i="3"/>
  <c r="T27" i="3"/>
  <c r="T25" i="3"/>
  <c r="T24" i="3"/>
  <c r="T23" i="3"/>
  <c r="T20" i="3"/>
  <c r="T19" i="3"/>
  <c r="T18" i="3"/>
  <c r="T17" i="3"/>
  <c r="T16" i="3"/>
  <c r="T15" i="3"/>
  <c r="T11" i="3"/>
  <c r="T10" i="3"/>
  <c r="S26" i="3"/>
  <c r="S22" i="3"/>
  <c r="S14" i="3"/>
  <c r="S9" i="3"/>
  <c r="D29" i="3"/>
  <c r="D25" i="3"/>
  <c r="D24" i="3"/>
  <c r="D23" i="3"/>
  <c r="D10" i="3"/>
  <c r="D11" i="3"/>
  <c r="D15" i="3"/>
  <c r="D16" i="3"/>
  <c r="D17" i="3"/>
  <c r="D18" i="3"/>
  <c r="D19" i="3"/>
  <c r="D20" i="3"/>
  <c r="D27" i="3"/>
  <c r="D28" i="3"/>
  <c r="D30" i="3"/>
  <c r="D31" i="3"/>
  <c r="C32" i="3"/>
  <c r="C26" i="3"/>
  <c r="C22" i="3"/>
  <c r="C14" i="3"/>
  <c r="C9" i="3"/>
  <c r="D32" i="3" l="1"/>
  <c r="G32" i="3"/>
  <c r="G34" i="3" s="1"/>
  <c r="G36" i="3" s="1"/>
  <c r="K32" i="3"/>
  <c r="K34" i="3" s="1"/>
  <c r="K36" i="3" s="1"/>
  <c r="O32" i="3"/>
  <c r="O34" i="3" s="1"/>
  <c r="O36" i="3" s="1"/>
  <c r="N32" i="3"/>
  <c r="N34" i="3" s="1"/>
  <c r="N36" i="3" s="1"/>
  <c r="H32" i="3"/>
  <c r="H34" i="3" s="1"/>
  <c r="H36" i="3" s="1"/>
  <c r="L32" i="3"/>
  <c r="L34" i="3" s="1"/>
  <c r="L36" i="3" s="1"/>
  <c r="P32" i="3"/>
  <c r="P34" i="3" s="1"/>
  <c r="P36" i="3" s="1"/>
  <c r="J32" i="3"/>
  <c r="J34" i="3" s="1"/>
  <c r="J36" i="3" s="1"/>
  <c r="E32" i="3"/>
  <c r="E34" i="3" s="1"/>
  <c r="E36" i="3" s="1"/>
  <c r="I32" i="3"/>
  <c r="I34" i="3" s="1"/>
  <c r="I36" i="3" s="1"/>
  <c r="M32" i="3"/>
  <c r="M34" i="3" s="1"/>
  <c r="M36" i="3" s="1"/>
  <c r="F32" i="3"/>
  <c r="F34" i="3" s="1"/>
  <c r="F36" i="3" s="1"/>
  <c r="C36" i="3"/>
  <c r="S36" i="3"/>
  <c r="D9" i="3"/>
  <c r="D14" i="3"/>
  <c r="D26" i="3"/>
  <c r="T26" i="3"/>
  <c r="T22" i="3"/>
  <c r="T14" i="3"/>
  <c r="T9" i="3"/>
  <c r="D22" i="3"/>
  <c r="D34" i="3" l="1"/>
  <c r="D36" i="3" s="1"/>
  <c r="T34" i="3"/>
  <c r="T36" i="3" s="1"/>
</calcChain>
</file>

<file path=xl/sharedStrings.xml><?xml version="1.0" encoding="utf-8"?>
<sst xmlns="http://schemas.openxmlformats.org/spreadsheetml/2006/main" count="377" uniqueCount="124">
  <si>
    <t>месяцы</t>
  </si>
  <si>
    <t>4 раз(а) в год</t>
  </si>
  <si>
    <t>постоянно
на системах водоснабжения, теплоснабжения, газоснабжения, канализации, энергоснабжения</t>
  </si>
  <si>
    <t>IV. Проведение технических осмотров и мелкий ремонт</t>
  </si>
  <si>
    <t>1 раз(а) в год</t>
  </si>
  <si>
    <t>по мере необходимости в течение (указать период устранения неисправности)</t>
  </si>
  <si>
    <t>III. Подготовка многоквартирного дома к сезонной эксплуатации</t>
  </si>
  <si>
    <t>по мере необходимости. Начало работ не позднее _____ часов после начала снегопада</t>
  </si>
  <si>
    <t>5 раз(а) в неделю</t>
  </si>
  <si>
    <t>II. Уборка земельного участка, входящего в состав общего имущества многоквартирного дома</t>
  </si>
  <si>
    <t>I. Содержание помещений общего пользования</t>
  </si>
  <si>
    <t>Периодичность</t>
  </si>
  <si>
    <t>Стоимость работ (размер платы) в руб. по многоквартирным домам</t>
  </si>
  <si>
    <t>Перечень обязательных работ, услуг</t>
  </si>
  <si>
    <t>объектом конкурса</t>
  </si>
  <si>
    <t>собственников помещений в многоквартирном доме, являющегося</t>
  </si>
  <si>
    <t>обязательных работ и услуг по содержанию и ремонту общего имущества</t>
  </si>
  <si>
    <t>ПЕРЕЧЕНЬ</t>
  </si>
  <si>
    <t>1. Сухая и влажная  уборка полов во всех помещениях общего пользования</t>
  </si>
  <si>
    <t>1 раз(а) в 2 недели</t>
  </si>
  <si>
    <t>2 раз(а) в неделю</t>
  </si>
  <si>
    <t>проверка исправности вытяжек 1 раз(а) в год. Проверка наличия тяги в дымовентиляционных каналах  2 раз(а) в год. Проверка заземления оболочки электрокабеля, замеры сопротивления 4 раз(а) в год. Регулировка систем отопления 2 раза в год. Консервация и расконсервация системы отопления 1 раз в год. Прочиска канализационных лежаков 2 раза в год.</t>
  </si>
  <si>
    <t>по мере необходимости в течение года</t>
  </si>
  <si>
    <t>2.Мытье перил, дверей, плафонов, окон, рам, подоконников, почтовых ящиков в помещениях общего пользования</t>
  </si>
  <si>
    <t>3. Уборка мусора с придомовой территории</t>
  </si>
  <si>
    <t xml:space="preserve">4. Уборка мусора на контейнерных площадках </t>
  </si>
  <si>
    <t>5. Очистка придомовой территории от снега при отсутствии снегопадов</t>
  </si>
  <si>
    <t>6. Сдвигание свежепыпавшего снега и подметание снега при снегопаде, очиска придомовой территории от наледи и льда c подсыпкой противоскользящего материала</t>
  </si>
  <si>
    <t xml:space="preserve">7. Проверка и при необходимости очистка кровли от скопления снега и наледи, сосулек
</t>
  </si>
  <si>
    <t>8. Вывоз твердых бытовых отходов (ТБО), жидких бытовых отходов</t>
  </si>
  <si>
    <t>V. Расходы по управлению МКД</t>
  </si>
  <si>
    <t xml:space="preserve">VI. ВДГО </t>
  </si>
  <si>
    <t>2 раз(а) в месяц</t>
  </si>
  <si>
    <t>2 раз(а) в год при необходимости</t>
  </si>
  <si>
    <t xml:space="preserve">4 раз(а) в неделю контейнера </t>
  </si>
  <si>
    <t>постоянно</t>
  </si>
  <si>
    <t xml:space="preserve"> деревянный благоустроенный дом с ХВС, ГВС, канализацией, центральным отоплением</t>
  </si>
  <si>
    <t>Приложение № 2</t>
  </si>
  <si>
    <t xml:space="preserve"> извещению и документации </t>
  </si>
  <si>
    <t>о проведении открытого конкурса</t>
  </si>
  <si>
    <t xml:space="preserve">9. Сезонный осмотр конструкций здания( фасадов, стен, фундаментов, кровли, преркрытий, лестниц) Составление актов осмотра.
</t>
  </si>
  <si>
    <t xml:space="preserve">10. Проверка целостности оконных и дверных заполнений в помещениях общего пользования, работоспособности фурнитуры элементов оконных и дверных заполнений, при выявлении нарушений проведение восстановительных работ, в отопительный период - незамедлительный ремонт
</t>
  </si>
  <si>
    <t xml:space="preserve">11. Проверка исправности, работоспособности, регулировка и техническое обслуживание тепловых пунктов, насосов, запорной арматуры,   систем водоснабжения, обслуживание и ремонт бойлерных, удаление воздуха из системы отопления. Контроль состояния герметичности участков трубопроводов, промывка систем водоснабжения для удаления накипно-коррозионных отложений.
</t>
  </si>
  <si>
    <t>12. Техническое обслуживание и сезонное управление оборудованием систем вентиляции,  техническое обслуживание и ремонт силовых и осветительных установок, внутридомовых электросетей, контроль состояния и восстановление исправности элементов внутренней канализации, канализационных вытяжек,  проверка автоматических регуляторов и устройств,  проверка работоспособности и обслуживание устройства водоподготовки для системы горячего водоснабжения, проверка исправности и работоспособности оборудования  водоподкачек в многоквартирных домах,  консервация и расконсервация системы отопления, промывка централизованных систем теплоснабжения для удаления накипно-коррозионных отложений. Смена отдельных участков трубопроводов по необходимости. Ремонт выключателей, замена ламп.</t>
  </si>
  <si>
    <t>13. Аварийное обслуживание</t>
  </si>
  <si>
    <t>14. Текущий ремонт</t>
  </si>
  <si>
    <t>15. Дератизация</t>
  </si>
  <si>
    <t>16. Дезинсекция</t>
  </si>
  <si>
    <t>6 раз(а) в год</t>
  </si>
  <si>
    <t xml:space="preserve">Стоимость на 1 кв. м. общей площади (руб./мес.)  (размер платы в месяц на 1 кв. м.)  </t>
  </si>
  <si>
    <t>Площадь жилых помещений, кв.м</t>
  </si>
  <si>
    <t>Общая годовая стоимость работ по многоквартирным домам, руб.</t>
  </si>
  <si>
    <t>МВК признанный аварийным              деревянный благоустроенный дом с ХВС, ГВС, канализацией, центральным отоплением</t>
  </si>
  <si>
    <t xml:space="preserve"> раз(а) в неделю</t>
  </si>
  <si>
    <t>раз(а) в неделю</t>
  </si>
  <si>
    <t xml:space="preserve">3. Уборка мусора с придомовой территории </t>
  </si>
  <si>
    <t>2 раз(а) в год</t>
  </si>
  <si>
    <t>VI. ВДГО</t>
  </si>
  <si>
    <t>Общая годовая стоимость работ по многоквартирным домам</t>
  </si>
  <si>
    <t>Площадь жилых помещений</t>
  </si>
  <si>
    <t xml:space="preserve">Стоимость на 1 кв. м. общей площади (руб./мес.)         (размер платы в месяц на 1 кв. м.)  </t>
  </si>
  <si>
    <t>4. Уборка мусора на контейнерных площадках (помойных ямах)</t>
  </si>
  <si>
    <t xml:space="preserve"> (4 раз в год - помойницы)</t>
  </si>
  <si>
    <t>9. Очистка выгребных ям (для деревянных неблагоустроенных зданий)</t>
  </si>
  <si>
    <t>12. Проверка дымоходов, печей. Устранение неисправности печей. Очистка дымовых труб, устранение завалов дымовых каналов.
Заделка щелей в печах, оштукатуривание, прочистка дымохода.</t>
  </si>
  <si>
    <t>13. Техническое обслуживание и сезонное управление оборудованием систем вентиляции и дымоудаления, устранение неисправностей печей, каминов и очагов, влекущих к нарушению противопожарных требований, техническое обслуживание и ремонт силовых и осветительных установок, внутридомовых электросетей. Ремонт выключателей, замена ламп.</t>
  </si>
  <si>
    <t xml:space="preserve"> Проверка наличия тяги в дымовентиляционных каналах  2 раз(а) в год. Устанение неисправности печных стояков 1 раз в год. Проверка заземления оболочки электрокабеля, замеры сопротивления 4 раз(а) в год. </t>
  </si>
  <si>
    <t>14. Аварийное обслуживание</t>
  </si>
  <si>
    <t>постоянно
на системах водоснабжения, газоснабжения, энергоснабжения</t>
  </si>
  <si>
    <t>15. Текущий ремонт</t>
  </si>
  <si>
    <t>16. Дератизация</t>
  </si>
  <si>
    <t>17. Дезинсекция</t>
  </si>
  <si>
    <t xml:space="preserve">  деревянный не благоустроенный без канализации, без ХВС (колонка) с печным отоплением (без центр отопления)</t>
  </si>
  <si>
    <t xml:space="preserve"> МВК признанный аварийным  деревянный не благоустроенный без канализации, без ХВС (колонка) с печным отоплением (без центр отопления)</t>
  </si>
  <si>
    <t xml:space="preserve"> деревянный не благоустроенный без канализации, без ХВС (колонка) с  центр отоплением</t>
  </si>
  <si>
    <t>12. Проверка исправности, работоспособности, регулировка и техническое обслуживание тепловых пунктов, насосов, запорной арматуры,    обслуживание и ремонт бойлерных, удаление воздуха из системы отопления. Контроль состояния герметичности участков трубопроводов.</t>
  </si>
  <si>
    <t>13. Техническое обслуживание и сезонное управление оборудованием систем вентиляции,  техническое обслуживание и ремонт силовых и осветительных установок, внутридомовых электросетей, проверка автоматических регуляторов и устройств,   консервация и расконсервация системы отопления, промывка централизованных систем теплоснабжения для удаления накипно-коррозионных отложений. Смена отдельных участков трубопроводов по необходимости. Ремонт выключателей, замена ламп.</t>
  </si>
  <si>
    <t xml:space="preserve"> Проверка наличия тяги в дымовентиляционных каналах  2 раз(а) в год. Проверка заземления оболочки электрокабеля, замеры сопротивления 4 раз(а) в год. . Регулировка систем отопления 2 раза в год. Консервация и расконсервация системы отопления 1 раз в год.</t>
  </si>
  <si>
    <t>постоянно
на системах теплоснабжения, газоснабжения, энергоснабжения</t>
  </si>
  <si>
    <t>12. Проверка исправности, работоспособности, регулировка и техническое обслуживание тепловых пунктов, насосов, запорной арматуры,    обслуживание и ремонт бойлерных, удаление воздуха из системы отопления, смена отдельных участков трубопроводов по необходимости. Контроль состояния герметичности участков трубопроводов. Проверка дымоходов, печей. Устранение неисправности печей. Очистка дымовых труб, устранение завалов дымовых каналов.</t>
  </si>
  <si>
    <t>13. Техническое обслуживание и сезонное управление оборудованием систем вентиляции,  техническое обслуживание и ремонт силовых и осветительных установок, внутридомовых электросетей, проверка автоматических регуляторов и устройств,  консервация и расконсервация системы отопления, промывка централизованных систем теплоснабжения для удаления накипно-коррозионных отложений. Ремонт выключателей, замена ламп.</t>
  </si>
  <si>
    <t xml:space="preserve"> Проверка наличия тяги в дымовентиляционных каналах  2 раз(а) в год. Устанение неисправности печных стояков 1 раз в год. Проверка заземления оболочки электрокабеля, замеры сопротивления 4 раз(а) в год. Регулировка систем отопления 2 раза в год. Консервация и расконсервация системы отопления 1 раз в год.</t>
  </si>
  <si>
    <t xml:space="preserve"> деревянный не благоустроенный без канализации, без ХВС (колонка) с  центральным и печным отоплением</t>
  </si>
  <si>
    <t>Лот № 2 Исакогорский и Цигломенский территориальный округ</t>
  </si>
  <si>
    <t>ул. Севстрой</t>
  </si>
  <si>
    <t>1</t>
  </si>
  <si>
    <t>1,1</t>
  </si>
  <si>
    <t>1,2</t>
  </si>
  <si>
    <t>3</t>
  </si>
  <si>
    <t>4</t>
  </si>
  <si>
    <t>7,1</t>
  </si>
  <si>
    <t>16</t>
  </si>
  <si>
    <t>17</t>
  </si>
  <si>
    <t>30</t>
  </si>
  <si>
    <t>34,1</t>
  </si>
  <si>
    <t>34,2</t>
  </si>
  <si>
    <t>34,3</t>
  </si>
  <si>
    <t>34,4</t>
  </si>
  <si>
    <t>12</t>
  </si>
  <si>
    <t>28</t>
  </si>
  <si>
    <t>32</t>
  </si>
  <si>
    <t>412</t>
  </si>
  <si>
    <t>43</t>
  </si>
  <si>
    <t>45</t>
  </si>
  <si>
    <t>46</t>
  </si>
  <si>
    <t>46,1</t>
  </si>
  <si>
    <t>49</t>
  </si>
  <si>
    <t>50</t>
  </si>
  <si>
    <t>52</t>
  </si>
  <si>
    <t>53</t>
  </si>
  <si>
    <t>54</t>
  </si>
  <si>
    <t>55</t>
  </si>
  <si>
    <t>56</t>
  </si>
  <si>
    <t>57</t>
  </si>
  <si>
    <t>58</t>
  </si>
  <si>
    <t>59</t>
  </si>
  <si>
    <t>6</t>
  </si>
  <si>
    <t>51</t>
  </si>
  <si>
    <t>22</t>
  </si>
  <si>
    <t>29</t>
  </si>
  <si>
    <t>33</t>
  </si>
  <si>
    <t>42</t>
  </si>
  <si>
    <t>34</t>
  </si>
  <si>
    <t>44</t>
  </si>
</sst>
</file>

<file path=xl/styles.xml><?xml version="1.0" encoding="utf-8"?>
<styleSheet xmlns="http://schemas.openxmlformats.org/spreadsheetml/2006/main" xmlns:mc="http://schemas.openxmlformats.org/markup-compatibility/2006" xmlns:x14ac="http://schemas.microsoft.com/office/spreadsheetml/2009/9/ac" mc:Ignorable="x14ac">
  <fonts count="22" x14ac:knownFonts="1">
    <font>
      <sz val="10"/>
      <name val="Arial Cyr"/>
      <family val="2"/>
      <charset val="204"/>
    </font>
    <font>
      <sz val="10"/>
      <name val="Arial Cyr"/>
      <family val="2"/>
      <charset val="204"/>
    </font>
    <font>
      <sz val="10"/>
      <name val="Times New Roman"/>
      <family val="1"/>
    </font>
    <font>
      <b/>
      <sz val="10"/>
      <name val="Times New Roman"/>
      <family val="1"/>
    </font>
    <font>
      <sz val="9"/>
      <name val="Times New Roman"/>
      <family val="1"/>
    </font>
    <font>
      <b/>
      <sz val="11"/>
      <name val="Times New Roman"/>
      <family val="1"/>
    </font>
    <font>
      <sz val="12"/>
      <name val="Times New Roman"/>
      <family val="1"/>
      <charset val="204"/>
    </font>
    <font>
      <b/>
      <sz val="9"/>
      <name val="Times New Roman"/>
      <family val="1"/>
    </font>
    <font>
      <sz val="8"/>
      <name val="Times New Roman"/>
      <family val="1"/>
    </font>
    <font>
      <b/>
      <sz val="8"/>
      <name val="Times New Roman"/>
      <family val="1"/>
    </font>
    <font>
      <b/>
      <sz val="10"/>
      <name val="Times New Roman"/>
      <family val="1"/>
      <charset val="204"/>
    </font>
    <font>
      <sz val="10"/>
      <name val="Arial Cyr"/>
      <charset val="204"/>
    </font>
    <font>
      <sz val="8"/>
      <name val="Arial CYR"/>
      <family val="2"/>
      <charset val="204"/>
    </font>
    <font>
      <b/>
      <sz val="8"/>
      <name val="Times New Roman"/>
      <family val="1"/>
      <charset val="204"/>
    </font>
    <font>
      <b/>
      <sz val="9"/>
      <name val="Times New Roman"/>
      <family val="1"/>
      <charset val="204"/>
    </font>
    <font>
      <sz val="9"/>
      <name val="Times New Roman"/>
      <family val="1"/>
      <charset val="204"/>
    </font>
    <font>
      <sz val="8"/>
      <name val="Times New Roman"/>
      <family val="1"/>
      <charset val="204"/>
    </font>
    <font>
      <b/>
      <sz val="9"/>
      <color rgb="FFFF0000"/>
      <name val="Times New Roman"/>
      <family val="1"/>
    </font>
    <font>
      <sz val="12"/>
      <color rgb="FFFF0000"/>
      <name val="Times New Roman"/>
      <family val="1"/>
      <charset val="204"/>
    </font>
    <font>
      <sz val="10"/>
      <color rgb="FFFF0000"/>
      <name val="Times New Roman"/>
      <family val="1"/>
    </font>
    <font>
      <sz val="8"/>
      <color rgb="FFFF0000"/>
      <name val="Arial CYR"/>
      <family val="2"/>
      <charset val="204"/>
    </font>
    <font>
      <b/>
      <sz val="8"/>
      <color rgb="FFFF0000"/>
      <name val="Times New Roman"/>
      <family val="1"/>
    </font>
  </fonts>
  <fills count="4">
    <fill>
      <patternFill patternType="none"/>
    </fill>
    <fill>
      <patternFill patternType="gray125"/>
    </fill>
    <fill>
      <patternFill patternType="solid">
        <fgColor theme="0"/>
        <bgColor indexed="64"/>
      </patternFill>
    </fill>
    <fill>
      <patternFill patternType="solid">
        <fgColor theme="0" tint="-4.9989318521683403E-2"/>
        <bgColor indexed="64"/>
      </patternFill>
    </fill>
  </fills>
  <borders count="8">
    <border>
      <left/>
      <right/>
      <top/>
      <bottom/>
      <diagonal/>
    </border>
    <border>
      <left style="hair">
        <color indexed="8"/>
      </left>
      <right style="hair">
        <color indexed="8"/>
      </right>
      <top style="hair">
        <color indexed="8"/>
      </top>
      <bottom style="hair">
        <color indexed="8"/>
      </bottom>
      <diagonal/>
    </border>
    <border>
      <left style="hair">
        <color indexed="8"/>
      </left>
      <right/>
      <top style="hair">
        <color indexed="8"/>
      </top>
      <bottom style="hair">
        <color indexed="8"/>
      </bottom>
      <diagonal/>
    </border>
    <border>
      <left style="hair">
        <color indexed="8"/>
      </left>
      <right style="hair">
        <color indexed="8"/>
      </right>
      <top/>
      <bottom style="hair">
        <color indexed="8"/>
      </bottom>
      <diagonal/>
    </border>
    <border>
      <left style="hair">
        <color indexed="8"/>
      </left>
      <right style="hair">
        <color indexed="8"/>
      </right>
      <top style="hair">
        <color indexed="8"/>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0"/>
    <xf numFmtId="0" fontId="11" fillId="0" borderId="0"/>
  </cellStyleXfs>
  <cellXfs count="67">
    <xf numFmtId="0" fontId="0" fillId="0" borderId="0" xfId="0"/>
    <xf numFmtId="0" fontId="2" fillId="0" borderId="0" xfId="0" applyFont="1" applyAlignment="1"/>
    <xf numFmtId="0" fontId="2" fillId="0" borderId="0" xfId="0" applyFont="1" applyAlignment="1">
      <alignment horizontal="center" vertical="center"/>
    </xf>
    <xf numFmtId="4" fontId="6" fillId="2" borderId="0" xfId="0" applyNumberFormat="1" applyFont="1" applyFill="1" applyAlignment="1">
      <alignment horizontal="right"/>
    </xf>
    <xf numFmtId="0" fontId="2" fillId="0" borderId="0" xfId="0" applyFont="1" applyFill="1" applyAlignment="1">
      <alignment horizontal="center"/>
    </xf>
    <xf numFmtId="4" fontId="9" fillId="2" borderId="4" xfId="0" applyNumberFormat="1" applyFont="1" applyFill="1" applyBorder="1" applyAlignment="1">
      <alignment horizontal="center" vertical="center"/>
    </xf>
    <xf numFmtId="4" fontId="9" fillId="2" borderId="3" xfId="0" applyNumberFormat="1" applyFont="1" applyFill="1" applyBorder="1" applyAlignment="1">
      <alignment horizontal="center" vertical="center"/>
    </xf>
    <xf numFmtId="0" fontId="6" fillId="0" borderId="0" xfId="0" applyFont="1" applyAlignment="1">
      <alignment horizontal="right"/>
    </xf>
    <xf numFmtId="4" fontId="7" fillId="2" borderId="0" xfId="0" applyNumberFormat="1" applyFont="1" applyFill="1" applyBorder="1" applyAlignment="1">
      <alignment horizontal="left" vertical="center" wrapText="1"/>
    </xf>
    <xf numFmtId="4" fontId="9" fillId="2" borderId="0" xfId="0" applyNumberFormat="1" applyFont="1" applyFill="1" applyBorder="1" applyAlignment="1">
      <alignment horizontal="center" vertical="center"/>
    </xf>
    <xf numFmtId="4" fontId="14" fillId="2" borderId="0" xfId="0" applyNumberFormat="1" applyFont="1" applyFill="1" applyBorder="1" applyAlignment="1">
      <alignment horizontal="center" vertical="center"/>
    </xf>
    <xf numFmtId="0" fontId="5" fillId="2" borderId="0" xfId="0" applyFont="1" applyFill="1" applyBorder="1" applyAlignment="1"/>
    <xf numFmtId="4" fontId="8" fillId="2" borderId="1" xfId="0" applyNumberFormat="1" applyFont="1" applyFill="1" applyBorder="1" applyAlignment="1">
      <alignment horizontal="center" vertical="center"/>
    </xf>
    <xf numFmtId="0" fontId="2" fillId="0" borderId="0" xfId="0" applyFont="1" applyAlignment="1">
      <alignment vertical="center"/>
    </xf>
    <xf numFmtId="0" fontId="5" fillId="2" borderId="0" xfId="0" applyFont="1" applyFill="1" applyBorder="1" applyAlignment="1">
      <alignment vertical="center"/>
    </xf>
    <xf numFmtId="0" fontId="10" fillId="2" borderId="0" xfId="0" applyFont="1" applyFill="1" applyAlignment="1">
      <alignment vertical="center"/>
    </xf>
    <xf numFmtId="2" fontId="12" fillId="2" borderId="5" xfId="0" applyNumberFormat="1" applyFont="1" applyFill="1" applyBorder="1" applyAlignment="1">
      <alignment horizontal="center" vertical="center" wrapText="1"/>
    </xf>
    <xf numFmtId="4" fontId="9" fillId="2" borderId="1" xfId="0" applyNumberFormat="1" applyFont="1" applyFill="1" applyBorder="1" applyAlignment="1">
      <alignment horizontal="center" vertical="center"/>
    </xf>
    <xf numFmtId="4" fontId="14" fillId="0" borderId="1" xfId="0" applyNumberFormat="1" applyFont="1" applyFill="1" applyBorder="1" applyAlignment="1">
      <alignment horizontal="center" vertical="center"/>
    </xf>
    <xf numFmtId="4" fontId="13" fillId="2" borderId="1" xfId="0" applyNumberFormat="1" applyFont="1" applyFill="1" applyBorder="1" applyAlignment="1">
      <alignment horizontal="center" vertical="center"/>
    </xf>
    <xf numFmtId="0" fontId="2" fillId="0" borderId="0" xfId="0" applyFont="1" applyBorder="1" applyAlignment="1">
      <alignment vertical="center"/>
    </xf>
    <xf numFmtId="4" fontId="2" fillId="2" borderId="0" xfId="0" applyNumberFormat="1" applyFont="1" applyFill="1" applyAlignment="1">
      <alignment horizontal="right" vertical="center"/>
    </xf>
    <xf numFmtId="0" fontId="2" fillId="2" borderId="0" xfId="0" applyFont="1" applyFill="1" applyAlignment="1">
      <alignment vertical="center"/>
    </xf>
    <xf numFmtId="49" fontId="12" fillId="2" borderId="7" xfId="0" applyNumberFormat="1" applyFont="1" applyFill="1" applyBorder="1" applyAlignment="1">
      <alignment horizontal="left" vertical="center" wrapText="1"/>
    </xf>
    <xf numFmtId="4" fontId="16" fillId="2" borderId="1" xfId="0" applyNumberFormat="1" applyFont="1" applyFill="1" applyBorder="1" applyAlignment="1">
      <alignment horizontal="center" vertical="center"/>
    </xf>
    <xf numFmtId="0" fontId="3" fillId="2" borderId="0" xfId="0" applyFont="1" applyFill="1" applyAlignment="1">
      <alignment vertical="center"/>
    </xf>
    <xf numFmtId="4" fontId="15" fillId="0" borderId="1" xfId="0" applyNumberFormat="1" applyFont="1" applyFill="1" applyBorder="1" applyAlignment="1">
      <alignment horizontal="center" vertical="center"/>
    </xf>
    <xf numFmtId="4" fontId="7" fillId="3" borderId="2" xfId="0" applyNumberFormat="1" applyFont="1" applyFill="1" applyBorder="1" applyAlignment="1">
      <alignment horizontal="center" vertical="center"/>
    </xf>
    <xf numFmtId="4" fontId="4" fillId="3" borderId="1" xfId="0" applyNumberFormat="1" applyFont="1" applyFill="1" applyBorder="1" applyAlignment="1">
      <alignment horizontal="center" vertical="center"/>
    </xf>
    <xf numFmtId="4" fontId="7" fillId="3" borderId="1" xfId="0" applyNumberFormat="1" applyFont="1" applyFill="1" applyBorder="1" applyAlignment="1">
      <alignment horizontal="center" vertical="center"/>
    </xf>
    <xf numFmtId="4" fontId="4" fillId="3" borderId="1" xfId="0" applyNumberFormat="1" applyFont="1" applyFill="1" applyBorder="1" applyAlignment="1">
      <alignment horizontal="left" vertical="center" wrapText="1"/>
    </xf>
    <xf numFmtId="4" fontId="7" fillId="3" borderId="2" xfId="0" applyNumberFormat="1" applyFont="1" applyFill="1" applyBorder="1" applyAlignment="1">
      <alignment horizontal="center" vertical="center" wrapText="1"/>
    </xf>
    <xf numFmtId="4" fontId="4" fillId="3" borderId="1" xfId="0" applyNumberFormat="1" applyFont="1" applyFill="1" applyBorder="1" applyAlignment="1">
      <alignment horizontal="left" vertical="center"/>
    </xf>
    <xf numFmtId="4" fontId="4" fillId="3" borderId="2" xfId="0" applyNumberFormat="1" applyFont="1" applyFill="1" applyBorder="1" applyAlignment="1">
      <alignment horizontal="left" vertical="center" wrapText="1"/>
    </xf>
    <xf numFmtId="4" fontId="4" fillId="3" borderId="1" xfId="0" applyNumberFormat="1" applyFont="1" applyFill="1" applyBorder="1" applyAlignment="1">
      <alignment horizontal="center" vertical="center" wrapText="1"/>
    </xf>
    <xf numFmtId="4" fontId="14" fillId="3" borderId="1" xfId="0" applyNumberFormat="1" applyFont="1" applyFill="1" applyBorder="1" applyAlignment="1">
      <alignment horizontal="center" vertical="center"/>
    </xf>
    <xf numFmtId="4" fontId="14" fillId="3" borderId="1" xfId="0" applyNumberFormat="1" applyFont="1" applyFill="1" applyBorder="1" applyAlignment="1">
      <alignment horizontal="left" vertical="center"/>
    </xf>
    <xf numFmtId="4" fontId="7" fillId="3" borderId="2" xfId="0" applyNumberFormat="1" applyFont="1" applyFill="1" applyBorder="1" applyAlignment="1">
      <alignment horizontal="left" vertical="center" wrapText="1"/>
    </xf>
    <xf numFmtId="4" fontId="7" fillId="3" borderId="1" xfId="0" applyNumberFormat="1" applyFont="1" applyFill="1" applyBorder="1" applyAlignment="1">
      <alignment horizontal="left" vertical="center" wrapText="1"/>
    </xf>
    <xf numFmtId="4" fontId="7" fillId="3" borderId="1" xfId="0" applyNumberFormat="1" applyFont="1" applyFill="1" applyBorder="1" applyAlignment="1">
      <alignment horizontal="left" vertical="center"/>
    </xf>
    <xf numFmtId="4" fontId="7" fillId="3" borderId="1" xfId="0" applyNumberFormat="1" applyFont="1" applyFill="1" applyBorder="1" applyAlignment="1">
      <alignment horizontal="center" vertical="center" wrapText="1"/>
    </xf>
    <xf numFmtId="4" fontId="7" fillId="3" borderId="6" xfId="0" applyNumberFormat="1" applyFont="1" applyFill="1" applyBorder="1" applyAlignment="1">
      <alignment horizontal="center" vertical="center" wrapText="1"/>
    </xf>
    <xf numFmtId="4" fontId="7" fillId="3" borderId="2" xfId="0" applyNumberFormat="1" applyFont="1" applyFill="1" applyBorder="1" applyAlignment="1">
      <alignment horizontal="left" vertical="center"/>
    </xf>
    <xf numFmtId="4" fontId="4" fillId="3" borderId="1" xfId="0" applyNumberFormat="1" applyFont="1" applyFill="1" applyBorder="1" applyAlignment="1">
      <alignment horizontal="left" vertical="top"/>
    </xf>
    <xf numFmtId="4" fontId="4" fillId="3" borderId="1" xfId="0" applyNumberFormat="1" applyFont="1" applyFill="1" applyBorder="1" applyAlignment="1">
      <alignment horizontal="center"/>
    </xf>
    <xf numFmtId="4" fontId="4" fillId="3" borderId="1" xfId="0" applyNumberFormat="1" applyFont="1" applyFill="1" applyBorder="1" applyAlignment="1">
      <alignment horizontal="left" vertical="top" wrapText="1"/>
    </xf>
    <xf numFmtId="0" fontId="0" fillId="0" borderId="0" xfId="0" applyAlignment="1">
      <alignment vertical="center"/>
    </xf>
    <xf numFmtId="4" fontId="7" fillId="3" borderId="6" xfId="0" applyNumberFormat="1" applyFont="1" applyFill="1" applyBorder="1" applyAlignment="1">
      <alignment horizontal="center" vertical="center"/>
    </xf>
    <xf numFmtId="4" fontId="4" fillId="3" borderId="6" xfId="0" applyNumberFormat="1" applyFont="1" applyFill="1" applyBorder="1" applyAlignment="1">
      <alignment horizontal="center" vertical="center"/>
    </xf>
    <xf numFmtId="4" fontId="14" fillId="3" borderId="6" xfId="0" applyNumberFormat="1" applyFont="1" applyFill="1" applyBorder="1" applyAlignment="1">
      <alignment horizontal="center" vertical="center"/>
    </xf>
    <xf numFmtId="4" fontId="4" fillId="3" borderId="6" xfId="0" applyNumberFormat="1" applyFont="1" applyFill="1" applyBorder="1" applyAlignment="1">
      <alignment horizontal="left" vertical="center"/>
    </xf>
    <xf numFmtId="4" fontId="4" fillId="3" borderId="6" xfId="0" applyNumberFormat="1" applyFont="1" applyFill="1" applyBorder="1" applyAlignment="1">
      <alignment horizontal="left" vertical="center" wrapText="1"/>
    </xf>
    <xf numFmtId="4" fontId="4" fillId="3" borderId="6" xfId="0" applyNumberFormat="1" applyFont="1" applyFill="1" applyBorder="1" applyAlignment="1">
      <alignment horizontal="center" vertical="center" wrapText="1"/>
    </xf>
    <xf numFmtId="4" fontId="14" fillId="3" borderId="6" xfId="0" applyNumberFormat="1" applyFont="1" applyFill="1" applyBorder="1" applyAlignment="1">
      <alignment horizontal="left" vertical="center"/>
    </xf>
    <xf numFmtId="4" fontId="7" fillId="3" borderId="6" xfId="0" applyNumberFormat="1" applyFont="1" applyFill="1" applyBorder="1" applyAlignment="1">
      <alignment horizontal="left" vertical="center"/>
    </xf>
    <xf numFmtId="4" fontId="7" fillId="3" borderId="6" xfId="0" applyNumberFormat="1" applyFont="1" applyFill="1" applyBorder="1" applyAlignment="1">
      <alignment horizontal="left" vertical="center" wrapText="1"/>
    </xf>
    <xf numFmtId="4" fontId="17" fillId="3" borderId="6" xfId="0" applyNumberFormat="1" applyFont="1" applyFill="1" applyBorder="1" applyAlignment="1">
      <alignment horizontal="center" vertical="center" wrapText="1"/>
    </xf>
    <xf numFmtId="0" fontId="18" fillId="0" borderId="0" xfId="0" applyFont="1" applyAlignment="1">
      <alignment horizontal="right"/>
    </xf>
    <xf numFmtId="4" fontId="18" fillId="2" borderId="0" xfId="0" applyNumberFormat="1" applyFont="1" applyFill="1" applyAlignment="1">
      <alignment horizontal="right"/>
    </xf>
    <xf numFmtId="4" fontId="19" fillId="2" borderId="0" xfId="0" applyNumberFormat="1" applyFont="1" applyFill="1" applyAlignment="1">
      <alignment horizontal="right" vertical="center"/>
    </xf>
    <xf numFmtId="49" fontId="20" fillId="2" borderId="7" xfId="0" applyNumberFormat="1" applyFont="1" applyFill="1" applyBorder="1" applyAlignment="1">
      <alignment horizontal="left" vertical="center" wrapText="1"/>
    </xf>
    <xf numFmtId="4" fontId="21" fillId="2" borderId="0" xfId="0" applyNumberFormat="1" applyFont="1" applyFill="1" applyBorder="1" applyAlignment="1">
      <alignment horizontal="center" vertical="center"/>
    </xf>
    <xf numFmtId="4" fontId="7" fillId="2" borderId="6" xfId="0" applyNumberFormat="1" applyFont="1" applyFill="1" applyBorder="1" applyAlignment="1">
      <alignment horizontal="center" vertical="center" wrapText="1"/>
    </xf>
    <xf numFmtId="4" fontId="17" fillId="3" borderId="6" xfId="0" applyNumberFormat="1" applyFont="1" applyFill="1" applyBorder="1" applyAlignment="1">
      <alignment horizontal="center" vertical="center" wrapText="1"/>
    </xf>
    <xf numFmtId="4" fontId="17" fillId="2" borderId="6" xfId="0" applyNumberFormat="1" applyFont="1" applyFill="1" applyBorder="1" applyAlignment="1">
      <alignment horizontal="center" vertical="center" wrapText="1"/>
    </xf>
    <xf numFmtId="4" fontId="2" fillId="0" borderId="0" xfId="0" applyNumberFormat="1" applyFont="1" applyBorder="1" applyAlignment="1">
      <alignment vertical="center"/>
    </xf>
    <xf numFmtId="4" fontId="2" fillId="0" borderId="0" xfId="0" applyNumberFormat="1" applyFont="1" applyAlignment="1">
      <alignment horizontal="center" vertical="center"/>
    </xf>
  </cellXfs>
  <cellStyles count="3">
    <cellStyle name="Excel Built-in Normal" xfId="1"/>
    <cellStyle name="Обычный" xfId="0" builtinId="0"/>
    <cellStyle name="Обычный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H44"/>
  <sheetViews>
    <sheetView tabSelected="1" view="pageBreakPreview" topLeftCell="AU22" zoomScale="86" zoomScaleNormal="100" zoomScaleSheetLayoutView="86" workbookViewId="0">
      <selection activeCell="BI33" sqref="BI33"/>
    </sheetView>
  </sheetViews>
  <sheetFormatPr defaultRowHeight="12.75" x14ac:dyDescent="0.2"/>
  <cols>
    <col min="1" max="1" width="70.140625" style="22" customWidth="1"/>
    <col min="2" max="2" width="34.7109375" style="15" customWidth="1"/>
    <col min="3" max="3" width="27.140625" style="15" customWidth="1"/>
    <col min="4" max="5" width="9.28515625" style="21" customWidth="1"/>
    <col min="6" max="6" width="9.28515625" style="59" customWidth="1"/>
    <col min="7" max="16" width="9.28515625" style="21" customWidth="1"/>
    <col min="17" max="17" width="72.85546875" customWidth="1"/>
    <col min="18" max="19" width="34.28515625" customWidth="1"/>
    <col min="21" max="21" width="72.85546875" style="46" customWidth="1"/>
    <col min="22" max="23" width="34.28515625" style="46" customWidth="1"/>
    <col min="24" max="40" width="9.140625" style="46"/>
    <col min="41" max="41" width="72.85546875" style="46" customWidth="1"/>
    <col min="42" max="43" width="34.28515625" style="46" customWidth="1"/>
    <col min="44" max="45" width="9.140625" style="46"/>
    <col min="46" max="46" width="72.85546875" style="46" customWidth="1"/>
    <col min="47" max="48" width="34.28515625" style="46" customWidth="1"/>
    <col min="49" max="50" width="9.140625" style="46"/>
    <col min="51" max="51" width="72.85546875" style="46" customWidth="1"/>
    <col min="52" max="53" width="34.28515625" style="46" customWidth="1"/>
    <col min="54" max="54" width="9.140625" style="46"/>
    <col min="58" max="58" width="11.7109375" bestFit="1" customWidth="1"/>
    <col min="59" max="59" width="10.140625" bestFit="1" customWidth="1"/>
    <col min="60" max="60" width="11.5703125" bestFit="1" customWidth="1"/>
  </cols>
  <sheetData>
    <row r="1" spans="1:57" s="1" customFormat="1" ht="16.5" customHeight="1" x14ac:dyDescent="0.25">
      <c r="A1" s="14" t="s">
        <v>17</v>
      </c>
      <c r="B1" s="14"/>
      <c r="C1" s="11"/>
      <c r="D1" s="7" t="s">
        <v>37</v>
      </c>
      <c r="E1" s="7"/>
      <c r="F1" s="57"/>
      <c r="G1" s="7"/>
      <c r="H1" s="7"/>
      <c r="I1" s="7"/>
      <c r="J1" s="7"/>
      <c r="K1" s="7"/>
      <c r="L1" s="7"/>
      <c r="M1" s="7"/>
      <c r="N1" s="7"/>
      <c r="O1" s="7"/>
      <c r="P1" s="7"/>
      <c r="U1" s="13"/>
      <c r="V1" s="13"/>
      <c r="W1" s="13"/>
      <c r="X1" s="13"/>
      <c r="Y1" s="13"/>
      <c r="Z1" s="13"/>
      <c r="AA1" s="13"/>
      <c r="AB1" s="13"/>
      <c r="AC1" s="13"/>
      <c r="AD1" s="13"/>
      <c r="AE1" s="13"/>
      <c r="AF1" s="13"/>
      <c r="AG1" s="13"/>
      <c r="AH1" s="13"/>
      <c r="AI1" s="13"/>
      <c r="AJ1" s="13"/>
      <c r="AK1" s="13"/>
      <c r="AL1" s="13"/>
      <c r="AM1" s="13"/>
      <c r="AN1" s="13"/>
      <c r="AO1" s="13"/>
      <c r="AP1" s="13"/>
      <c r="AQ1" s="13"/>
      <c r="AR1" s="13"/>
      <c r="AS1" s="13"/>
      <c r="AT1" s="13"/>
      <c r="AU1" s="13"/>
      <c r="AV1" s="13"/>
      <c r="AW1" s="13"/>
      <c r="AX1" s="13"/>
      <c r="AY1" s="13"/>
      <c r="AZ1" s="13"/>
      <c r="BA1" s="13"/>
      <c r="BB1" s="13"/>
    </row>
    <row r="2" spans="1:57" s="1" customFormat="1" ht="16.5" customHeight="1" x14ac:dyDescent="0.25">
      <c r="A2" s="14" t="s">
        <v>16</v>
      </c>
      <c r="B2" s="14"/>
      <c r="C2" s="11"/>
      <c r="D2" s="3" t="s">
        <v>38</v>
      </c>
      <c r="E2" s="3"/>
      <c r="F2" s="58"/>
      <c r="G2" s="3"/>
      <c r="H2" s="3"/>
      <c r="I2" s="3"/>
      <c r="J2" s="3"/>
      <c r="K2" s="3"/>
      <c r="L2" s="3"/>
      <c r="M2" s="3"/>
      <c r="N2" s="3"/>
      <c r="O2" s="3"/>
      <c r="P2" s="3"/>
      <c r="U2" s="13"/>
      <c r="V2" s="13"/>
      <c r="W2" s="13"/>
      <c r="X2" s="13"/>
      <c r="Y2" s="13"/>
      <c r="Z2" s="13"/>
      <c r="AA2" s="13"/>
      <c r="AB2" s="13"/>
      <c r="AC2" s="13"/>
      <c r="AD2" s="13"/>
      <c r="AE2" s="13"/>
      <c r="AF2" s="13"/>
      <c r="AG2" s="13"/>
      <c r="AH2" s="13"/>
      <c r="AI2" s="13"/>
      <c r="AJ2" s="13"/>
      <c r="AK2" s="13"/>
      <c r="AL2" s="13"/>
      <c r="AM2" s="13"/>
      <c r="AN2" s="13"/>
      <c r="AO2" s="13"/>
      <c r="AP2" s="13"/>
      <c r="AQ2" s="13"/>
      <c r="AR2" s="13"/>
      <c r="AS2" s="13"/>
      <c r="AT2" s="13"/>
      <c r="AU2" s="13"/>
      <c r="AV2" s="13"/>
      <c r="AW2" s="13"/>
      <c r="AX2" s="13"/>
      <c r="AY2" s="13"/>
      <c r="AZ2" s="13"/>
      <c r="BA2" s="13"/>
      <c r="BB2" s="13"/>
    </row>
    <row r="3" spans="1:57" s="1" customFormat="1" ht="16.5" customHeight="1" x14ac:dyDescent="0.25">
      <c r="A3" s="14" t="s">
        <v>15</v>
      </c>
      <c r="B3" s="14"/>
      <c r="C3" s="11"/>
      <c r="D3" s="3" t="s">
        <v>39</v>
      </c>
      <c r="E3" s="3"/>
      <c r="F3" s="58"/>
      <c r="G3" s="3"/>
      <c r="H3" s="3"/>
      <c r="I3" s="3"/>
      <c r="J3" s="3"/>
      <c r="K3" s="3"/>
      <c r="L3" s="3"/>
      <c r="M3" s="3"/>
      <c r="N3" s="3"/>
      <c r="O3" s="3"/>
      <c r="P3" s="3"/>
      <c r="U3" s="13"/>
      <c r="V3" s="13"/>
      <c r="W3" s="13"/>
      <c r="X3" s="13"/>
      <c r="Y3" s="13"/>
      <c r="Z3" s="13"/>
      <c r="AA3" s="13"/>
      <c r="AB3" s="13"/>
      <c r="AC3" s="13"/>
      <c r="AD3" s="13"/>
      <c r="AE3" s="13"/>
      <c r="AF3" s="13"/>
      <c r="AG3" s="13"/>
      <c r="AH3" s="13"/>
      <c r="AI3" s="13"/>
      <c r="AJ3" s="13"/>
      <c r="AK3" s="13"/>
      <c r="AL3" s="13"/>
      <c r="AM3" s="13"/>
      <c r="AN3" s="13"/>
      <c r="AO3" s="13"/>
      <c r="AP3" s="13"/>
      <c r="AQ3" s="13"/>
      <c r="AR3" s="13"/>
      <c r="AS3" s="13"/>
      <c r="AT3" s="13"/>
      <c r="AU3" s="13"/>
      <c r="AV3" s="13"/>
      <c r="AW3" s="13"/>
      <c r="AX3" s="13"/>
      <c r="AY3" s="13"/>
      <c r="AZ3" s="13"/>
      <c r="BA3" s="13"/>
      <c r="BB3" s="13"/>
    </row>
    <row r="4" spans="1:57" s="1" customFormat="1" ht="16.5" customHeight="1" x14ac:dyDescent="0.2">
      <c r="A4" s="14" t="s">
        <v>14</v>
      </c>
      <c r="B4" s="14"/>
      <c r="C4" s="14"/>
      <c r="D4" s="21"/>
      <c r="E4" s="21"/>
      <c r="F4" s="59"/>
      <c r="G4" s="21"/>
      <c r="H4" s="21"/>
      <c r="I4" s="21"/>
      <c r="J4" s="21"/>
      <c r="K4" s="21"/>
      <c r="L4" s="21"/>
      <c r="M4" s="21"/>
      <c r="N4" s="21"/>
      <c r="O4" s="21"/>
      <c r="P4" s="21"/>
      <c r="U4" s="13"/>
      <c r="V4" s="13"/>
      <c r="W4" s="13"/>
      <c r="X4" s="13"/>
      <c r="Y4" s="13"/>
      <c r="Z4" s="13"/>
      <c r="AA4" s="13"/>
      <c r="AB4" s="13"/>
      <c r="AC4" s="13"/>
      <c r="AD4" s="13"/>
      <c r="AE4" s="13"/>
      <c r="AF4" s="13"/>
      <c r="AG4" s="13"/>
      <c r="AH4" s="13"/>
      <c r="AI4" s="13"/>
      <c r="AJ4" s="13"/>
      <c r="AK4" s="13"/>
      <c r="AL4" s="13"/>
      <c r="AM4" s="13"/>
      <c r="AN4" s="13"/>
      <c r="AO4" s="13"/>
      <c r="AP4" s="13"/>
      <c r="AQ4" s="13"/>
      <c r="AR4" s="13"/>
      <c r="AS4" s="13"/>
      <c r="AT4" s="13"/>
      <c r="AU4" s="13"/>
      <c r="AV4" s="13"/>
      <c r="AW4" s="13"/>
      <c r="AX4" s="13"/>
      <c r="AY4" s="13"/>
      <c r="AZ4" s="13"/>
      <c r="BA4" s="13"/>
      <c r="BB4" s="13"/>
    </row>
    <row r="5" spans="1:57" s="1" customFormat="1" x14ac:dyDescent="0.2">
      <c r="A5" s="25" t="s">
        <v>83</v>
      </c>
      <c r="B5" s="15"/>
      <c r="C5" s="15"/>
      <c r="D5" s="21"/>
      <c r="E5" s="21"/>
      <c r="F5" s="59"/>
      <c r="G5" s="21"/>
      <c r="H5" s="21"/>
      <c r="I5" s="21"/>
      <c r="J5" s="21"/>
      <c r="K5" s="21"/>
      <c r="L5" s="21"/>
      <c r="M5" s="21"/>
      <c r="N5" s="21"/>
      <c r="O5" s="21"/>
      <c r="P5" s="21"/>
      <c r="U5" s="13"/>
      <c r="V5" s="13"/>
      <c r="W5" s="13"/>
      <c r="X5" s="13"/>
      <c r="Y5" s="13"/>
      <c r="Z5" s="13"/>
      <c r="AA5" s="13"/>
      <c r="AB5" s="13"/>
      <c r="AC5" s="13"/>
      <c r="AD5" s="13"/>
      <c r="AE5" s="13"/>
      <c r="AF5" s="13"/>
      <c r="AG5" s="13"/>
      <c r="AH5" s="13"/>
      <c r="AI5" s="13"/>
      <c r="AJ5" s="13"/>
      <c r="AK5" s="13"/>
      <c r="AL5" s="13"/>
      <c r="AM5" s="13"/>
      <c r="AN5" s="13"/>
      <c r="AO5" s="13"/>
      <c r="AP5" s="13"/>
      <c r="AQ5" s="13"/>
      <c r="AR5" s="13"/>
      <c r="AS5" s="13"/>
      <c r="AT5" s="13"/>
      <c r="AU5" s="13"/>
      <c r="AV5" s="13"/>
      <c r="AW5" s="13"/>
      <c r="AX5" s="13"/>
      <c r="AY5" s="13"/>
      <c r="AZ5" s="13"/>
      <c r="BA5" s="13"/>
      <c r="BB5" s="13"/>
    </row>
    <row r="6" spans="1:57" s="1" customFormat="1" ht="43.5" customHeight="1" x14ac:dyDescent="0.2">
      <c r="A6" s="63" t="s">
        <v>13</v>
      </c>
      <c r="B6" s="63" t="s">
        <v>11</v>
      </c>
      <c r="C6" s="56" t="s">
        <v>12</v>
      </c>
      <c r="D6" s="62" t="s">
        <v>84</v>
      </c>
      <c r="E6" s="62" t="s">
        <v>84</v>
      </c>
      <c r="F6" s="64" t="s">
        <v>84</v>
      </c>
      <c r="G6" s="62" t="s">
        <v>84</v>
      </c>
      <c r="H6" s="62" t="s">
        <v>84</v>
      </c>
      <c r="I6" s="62" t="s">
        <v>84</v>
      </c>
      <c r="J6" s="62" t="s">
        <v>84</v>
      </c>
      <c r="K6" s="62" t="s">
        <v>84</v>
      </c>
      <c r="L6" s="62" t="s">
        <v>84</v>
      </c>
      <c r="M6" s="62" t="s">
        <v>84</v>
      </c>
      <c r="N6" s="62" t="s">
        <v>84</v>
      </c>
      <c r="O6" s="62" t="s">
        <v>84</v>
      </c>
      <c r="P6" s="62" t="s">
        <v>84</v>
      </c>
      <c r="Q6" s="63" t="s">
        <v>13</v>
      </c>
      <c r="R6" s="63" t="s">
        <v>11</v>
      </c>
      <c r="S6" s="56" t="s">
        <v>12</v>
      </c>
      <c r="T6" s="62" t="s">
        <v>84</v>
      </c>
      <c r="U6" s="63" t="s">
        <v>13</v>
      </c>
      <c r="V6" s="63" t="s">
        <v>11</v>
      </c>
      <c r="W6" s="56" t="s">
        <v>12</v>
      </c>
      <c r="X6" s="62" t="s">
        <v>84</v>
      </c>
      <c r="Y6" s="62" t="s">
        <v>84</v>
      </c>
      <c r="Z6" s="62" t="s">
        <v>84</v>
      </c>
      <c r="AA6" s="62" t="s">
        <v>84</v>
      </c>
      <c r="AB6" s="62" t="s">
        <v>84</v>
      </c>
      <c r="AC6" s="62" t="s">
        <v>84</v>
      </c>
      <c r="AD6" s="62" t="s">
        <v>84</v>
      </c>
      <c r="AE6" s="62" t="s">
        <v>84</v>
      </c>
      <c r="AF6" s="62" t="s">
        <v>84</v>
      </c>
      <c r="AG6" s="62" t="s">
        <v>84</v>
      </c>
      <c r="AH6" s="62" t="s">
        <v>84</v>
      </c>
      <c r="AI6" s="62" t="s">
        <v>84</v>
      </c>
      <c r="AJ6" s="62" t="s">
        <v>84</v>
      </c>
      <c r="AK6" s="62" t="s">
        <v>84</v>
      </c>
      <c r="AL6" s="62" t="s">
        <v>84</v>
      </c>
      <c r="AM6" s="62" t="s">
        <v>84</v>
      </c>
      <c r="AN6" s="62" t="s">
        <v>84</v>
      </c>
      <c r="AO6" s="63" t="s">
        <v>13</v>
      </c>
      <c r="AP6" s="63" t="s">
        <v>11</v>
      </c>
      <c r="AQ6" s="56" t="s">
        <v>12</v>
      </c>
      <c r="AR6" s="62" t="s">
        <v>84</v>
      </c>
      <c r="AS6" s="62" t="s">
        <v>84</v>
      </c>
      <c r="AT6" s="63" t="s">
        <v>13</v>
      </c>
      <c r="AU6" s="63" t="s">
        <v>11</v>
      </c>
      <c r="AV6" s="56" t="s">
        <v>12</v>
      </c>
      <c r="AW6" s="62" t="s">
        <v>84</v>
      </c>
      <c r="AX6" s="62" t="s">
        <v>84</v>
      </c>
      <c r="AY6" s="63" t="s">
        <v>13</v>
      </c>
      <c r="AZ6" s="63" t="s">
        <v>11</v>
      </c>
      <c r="BA6" s="56" t="s">
        <v>12</v>
      </c>
      <c r="BB6" s="62" t="s">
        <v>84</v>
      </c>
      <c r="BC6" s="62" t="s">
        <v>84</v>
      </c>
      <c r="BD6" s="62" t="s">
        <v>84</v>
      </c>
      <c r="BE6" s="62" t="s">
        <v>84</v>
      </c>
    </row>
    <row r="7" spans="1:57" s="4" customFormat="1" ht="71.25" customHeight="1" x14ac:dyDescent="0.2">
      <c r="A7" s="63"/>
      <c r="B7" s="63"/>
      <c r="C7" s="63" t="s">
        <v>36</v>
      </c>
      <c r="D7" s="62"/>
      <c r="E7" s="62"/>
      <c r="F7" s="64"/>
      <c r="G7" s="62"/>
      <c r="H7" s="62"/>
      <c r="I7" s="62"/>
      <c r="J7" s="62"/>
      <c r="K7" s="62"/>
      <c r="L7" s="62"/>
      <c r="M7" s="62"/>
      <c r="N7" s="62"/>
      <c r="O7" s="62"/>
      <c r="P7" s="62"/>
      <c r="Q7" s="63"/>
      <c r="R7" s="63"/>
      <c r="S7" s="63" t="s">
        <v>52</v>
      </c>
      <c r="T7" s="62"/>
      <c r="U7" s="63"/>
      <c r="V7" s="63"/>
      <c r="W7" s="63" t="s">
        <v>72</v>
      </c>
      <c r="X7" s="62"/>
      <c r="Y7" s="62"/>
      <c r="Z7" s="62"/>
      <c r="AA7" s="62"/>
      <c r="AB7" s="62"/>
      <c r="AC7" s="62"/>
      <c r="AD7" s="62"/>
      <c r="AE7" s="62"/>
      <c r="AF7" s="62"/>
      <c r="AG7" s="62"/>
      <c r="AH7" s="62"/>
      <c r="AI7" s="62"/>
      <c r="AJ7" s="62"/>
      <c r="AK7" s="62"/>
      <c r="AL7" s="62"/>
      <c r="AM7" s="62"/>
      <c r="AN7" s="62"/>
      <c r="AO7" s="63"/>
      <c r="AP7" s="63"/>
      <c r="AQ7" s="63" t="s">
        <v>73</v>
      </c>
      <c r="AR7" s="62"/>
      <c r="AS7" s="62"/>
      <c r="AT7" s="63"/>
      <c r="AU7" s="63"/>
      <c r="AV7" s="63" t="s">
        <v>74</v>
      </c>
      <c r="AW7" s="62"/>
      <c r="AX7" s="62"/>
      <c r="AY7" s="63"/>
      <c r="AZ7" s="63"/>
      <c r="BA7" s="63" t="s">
        <v>82</v>
      </c>
      <c r="BB7" s="62"/>
      <c r="BC7" s="62"/>
      <c r="BD7" s="62"/>
      <c r="BE7" s="62"/>
    </row>
    <row r="8" spans="1:57" s="4" customFormat="1" ht="22.5" customHeight="1" x14ac:dyDescent="0.2">
      <c r="A8" s="63"/>
      <c r="B8" s="63"/>
      <c r="C8" s="63"/>
      <c r="D8" s="23" t="s">
        <v>85</v>
      </c>
      <c r="E8" s="23" t="s">
        <v>86</v>
      </c>
      <c r="F8" s="60" t="s">
        <v>87</v>
      </c>
      <c r="G8" s="23" t="s">
        <v>88</v>
      </c>
      <c r="H8" s="23" t="s">
        <v>89</v>
      </c>
      <c r="I8" s="23" t="s">
        <v>90</v>
      </c>
      <c r="J8" s="23" t="s">
        <v>91</v>
      </c>
      <c r="K8" s="23" t="s">
        <v>92</v>
      </c>
      <c r="L8" s="23" t="s">
        <v>93</v>
      </c>
      <c r="M8" s="23" t="s">
        <v>94</v>
      </c>
      <c r="N8" s="23" t="s">
        <v>95</v>
      </c>
      <c r="O8" s="23" t="s">
        <v>96</v>
      </c>
      <c r="P8" s="23" t="s">
        <v>97</v>
      </c>
      <c r="Q8" s="63"/>
      <c r="R8" s="63"/>
      <c r="S8" s="63"/>
      <c r="T8" s="23" t="s">
        <v>98</v>
      </c>
      <c r="U8" s="63"/>
      <c r="V8" s="63"/>
      <c r="W8" s="63"/>
      <c r="X8" s="23" t="s">
        <v>99</v>
      </c>
      <c r="Y8" s="23" t="s">
        <v>100</v>
      </c>
      <c r="Z8" s="23" t="s">
        <v>101</v>
      </c>
      <c r="AA8" s="23" t="s">
        <v>102</v>
      </c>
      <c r="AB8" s="23" t="s">
        <v>103</v>
      </c>
      <c r="AC8" s="23" t="s">
        <v>104</v>
      </c>
      <c r="AD8" s="23" t="s">
        <v>105</v>
      </c>
      <c r="AE8" s="23" t="s">
        <v>106</v>
      </c>
      <c r="AF8" s="23" t="s">
        <v>107</v>
      </c>
      <c r="AG8" s="23" t="s">
        <v>108</v>
      </c>
      <c r="AH8" s="23" t="s">
        <v>109</v>
      </c>
      <c r="AI8" s="23" t="s">
        <v>110</v>
      </c>
      <c r="AJ8" s="23" t="s">
        <v>111</v>
      </c>
      <c r="AK8" s="23" t="s">
        <v>112</v>
      </c>
      <c r="AL8" s="23" t="s">
        <v>113</v>
      </c>
      <c r="AM8" s="23" t="s">
        <v>114</v>
      </c>
      <c r="AN8" s="23" t="s">
        <v>115</v>
      </c>
      <c r="AO8" s="63"/>
      <c r="AP8" s="63"/>
      <c r="AQ8" s="63"/>
      <c r="AR8" s="23" t="s">
        <v>116</v>
      </c>
      <c r="AS8" s="23" t="s">
        <v>117</v>
      </c>
      <c r="AT8" s="63"/>
      <c r="AU8" s="63"/>
      <c r="AV8" s="63"/>
      <c r="AW8" s="23" t="s">
        <v>122</v>
      </c>
      <c r="AX8" s="23" t="s">
        <v>123</v>
      </c>
      <c r="AY8" s="63"/>
      <c r="AZ8" s="63"/>
      <c r="BA8" s="63"/>
      <c r="BB8" s="23" t="s">
        <v>118</v>
      </c>
      <c r="BC8" s="23" t="s">
        <v>119</v>
      </c>
      <c r="BD8" s="23" t="s">
        <v>120</v>
      </c>
      <c r="BE8" s="23" t="s">
        <v>121</v>
      </c>
    </row>
    <row r="9" spans="1:57" s="1" customFormat="1" ht="12.75" customHeight="1" x14ac:dyDescent="0.2">
      <c r="A9" s="27" t="s">
        <v>10</v>
      </c>
      <c r="B9" s="28"/>
      <c r="C9" s="29">
        <f>SUM(C10:C13)</f>
        <v>1.17</v>
      </c>
      <c r="D9" s="6">
        <f t="shared" ref="D9" si="0">SUM(D10:D13)</f>
        <v>3472.0920000000001</v>
      </c>
      <c r="E9" s="6">
        <f t="shared" ref="E9:P9" si="1">SUM(E10:E13)</f>
        <v>7220.771999999999</v>
      </c>
      <c r="F9" s="6">
        <f t="shared" si="1"/>
        <v>0</v>
      </c>
      <c r="G9" s="6">
        <f t="shared" si="1"/>
        <v>3455.2439999999997</v>
      </c>
      <c r="H9" s="6">
        <f t="shared" si="1"/>
        <v>3246.0479999999998</v>
      </c>
      <c r="I9" s="6">
        <f t="shared" si="1"/>
        <v>7003.152</v>
      </c>
      <c r="J9" s="6">
        <f t="shared" si="1"/>
        <v>9034.739999999998</v>
      </c>
      <c r="K9" s="6">
        <f t="shared" si="1"/>
        <v>8672.5079999999998</v>
      </c>
      <c r="L9" s="6">
        <f t="shared" si="1"/>
        <v>7306.4160000000011</v>
      </c>
      <c r="M9" s="6">
        <f t="shared" si="1"/>
        <v>11799.215999999999</v>
      </c>
      <c r="N9" s="6">
        <f t="shared" si="1"/>
        <v>11811.852000000001</v>
      </c>
      <c r="O9" s="6">
        <f t="shared" si="1"/>
        <v>9516.3119999999981</v>
      </c>
      <c r="P9" s="6">
        <f t="shared" si="1"/>
        <v>11771.135999999999</v>
      </c>
      <c r="Q9" s="27" t="s">
        <v>10</v>
      </c>
      <c r="R9" s="28"/>
      <c r="S9" s="29">
        <f>SUM(S10:S13)</f>
        <v>0</v>
      </c>
      <c r="T9" s="6">
        <f t="shared" ref="T9" si="2">SUM(T10:T13)</f>
        <v>0</v>
      </c>
      <c r="U9" s="27" t="s">
        <v>10</v>
      </c>
      <c r="V9" s="28"/>
      <c r="W9" s="29">
        <f>SUM(W10:W11)</f>
        <v>1.17</v>
      </c>
      <c r="X9" s="6">
        <f t="shared" ref="X9:AN9" si="3">SUM(X10:X13)</f>
        <v>7358.3640000000014</v>
      </c>
      <c r="Y9" s="6">
        <f t="shared" si="3"/>
        <v>4551.768</v>
      </c>
      <c r="Z9" s="6">
        <f t="shared" si="3"/>
        <v>7303.6080000000002</v>
      </c>
      <c r="AA9" s="6">
        <f t="shared" si="3"/>
        <v>4710.42</v>
      </c>
      <c r="AB9" s="6">
        <f t="shared" si="3"/>
        <v>7140.7439999999997</v>
      </c>
      <c r="AC9" s="6">
        <f t="shared" si="3"/>
        <v>7244.6399999999994</v>
      </c>
      <c r="AD9" s="6">
        <f t="shared" si="3"/>
        <v>7191.2880000000005</v>
      </c>
      <c r="AE9" s="6">
        <f t="shared" si="3"/>
        <v>7368.1919999999991</v>
      </c>
      <c r="AF9" s="6">
        <f t="shared" si="3"/>
        <v>7171.6319999999996</v>
      </c>
      <c r="AG9" s="6">
        <f t="shared" si="3"/>
        <v>7163.2079999999996</v>
      </c>
      <c r="AH9" s="6">
        <f t="shared" si="3"/>
        <v>7191.2880000000005</v>
      </c>
      <c r="AI9" s="6">
        <f t="shared" si="3"/>
        <v>7272.72</v>
      </c>
      <c r="AJ9" s="6">
        <f t="shared" si="3"/>
        <v>7217.9639999999999</v>
      </c>
      <c r="AK9" s="6">
        <f t="shared" si="3"/>
        <v>7373.8080000000009</v>
      </c>
      <c r="AL9" s="6">
        <f t="shared" si="3"/>
        <v>7415.9279999999999</v>
      </c>
      <c r="AM9" s="6">
        <f t="shared" si="3"/>
        <v>7254.4680000000008</v>
      </c>
      <c r="AN9" s="6">
        <f t="shared" si="3"/>
        <v>7192.6919999999991</v>
      </c>
      <c r="AO9" s="27" t="s">
        <v>10</v>
      </c>
      <c r="AP9" s="28"/>
      <c r="AQ9" s="29">
        <f>SUM(AQ10:AQ13)</f>
        <v>0</v>
      </c>
      <c r="AR9" s="6">
        <f t="shared" ref="AR9:AS9" si="4">SUM(AR10:AR13)</f>
        <v>0</v>
      </c>
      <c r="AS9" s="6">
        <f t="shared" si="4"/>
        <v>0</v>
      </c>
      <c r="AT9" s="27" t="s">
        <v>10</v>
      </c>
      <c r="AU9" s="28"/>
      <c r="AV9" s="29">
        <f>SUM(AV10:AV13)</f>
        <v>1.17</v>
      </c>
      <c r="AW9" s="6">
        <f t="shared" ref="AW9:AX9" si="5">SUM(AW10:AW13)</f>
        <v>0</v>
      </c>
      <c r="AX9" s="6">
        <f t="shared" si="5"/>
        <v>7408.9080000000004</v>
      </c>
      <c r="AY9" s="47" t="s">
        <v>10</v>
      </c>
      <c r="AZ9" s="48"/>
      <c r="BA9" s="47">
        <f t="shared" ref="BA9" si="6">SUM(BA10:BA11)</f>
        <v>1.17</v>
      </c>
      <c r="BB9" s="6">
        <f t="shared" ref="BB9:BE9" si="7">SUM(BB10:BB13)</f>
        <v>0</v>
      </c>
      <c r="BC9" s="6">
        <f t="shared" si="7"/>
        <v>7004.5559999999996</v>
      </c>
      <c r="BD9" s="6">
        <f t="shared" si="7"/>
        <v>10145.304000000002</v>
      </c>
      <c r="BE9" s="6">
        <f t="shared" si="7"/>
        <v>7326.0720000000001</v>
      </c>
    </row>
    <row r="10" spans="1:57" s="1" customFormat="1" ht="12.75" customHeight="1" x14ac:dyDescent="0.2">
      <c r="A10" s="30" t="s">
        <v>18</v>
      </c>
      <c r="B10" s="28" t="s">
        <v>32</v>
      </c>
      <c r="C10" s="28">
        <v>0.99</v>
      </c>
      <c r="D10" s="12">
        <f>$C$10*D35*12</f>
        <v>2937.924</v>
      </c>
      <c r="E10" s="12">
        <f t="shared" ref="E10:P10" si="8">$C$10*E35*12</f>
        <v>6109.8839999999991</v>
      </c>
      <c r="F10" s="12">
        <v>0</v>
      </c>
      <c r="G10" s="12">
        <f t="shared" si="8"/>
        <v>2923.6679999999997</v>
      </c>
      <c r="H10" s="12">
        <f t="shared" si="8"/>
        <v>2746.6559999999999</v>
      </c>
      <c r="I10" s="12">
        <f t="shared" si="8"/>
        <v>5925.7440000000006</v>
      </c>
      <c r="J10" s="12">
        <f t="shared" si="8"/>
        <v>7644.7799999999988</v>
      </c>
      <c r="K10" s="12">
        <f t="shared" si="8"/>
        <v>7338.2759999999998</v>
      </c>
      <c r="L10" s="12">
        <f t="shared" si="8"/>
        <v>6182.3520000000008</v>
      </c>
      <c r="M10" s="12">
        <f t="shared" si="8"/>
        <v>9983.9519999999993</v>
      </c>
      <c r="N10" s="12">
        <f t="shared" si="8"/>
        <v>9994.6440000000002</v>
      </c>
      <c r="O10" s="12">
        <f t="shared" si="8"/>
        <v>8052.2639999999992</v>
      </c>
      <c r="P10" s="12">
        <f t="shared" si="8"/>
        <v>9960.1919999999991</v>
      </c>
      <c r="Q10" s="30" t="s">
        <v>18</v>
      </c>
      <c r="R10" s="28" t="s">
        <v>32</v>
      </c>
      <c r="S10" s="28">
        <v>0</v>
      </c>
      <c r="T10" s="12">
        <f>$S$10*T35*12</f>
        <v>0</v>
      </c>
      <c r="U10" s="32" t="s">
        <v>18</v>
      </c>
      <c r="V10" s="28" t="s">
        <v>53</v>
      </c>
      <c r="W10" s="28">
        <v>0.99</v>
      </c>
      <c r="X10" s="12">
        <f>$W$10*X35*12</f>
        <v>6226.3080000000009</v>
      </c>
      <c r="Y10" s="12">
        <f t="shared" ref="Y10:AN10" si="9">$W$10*Y35*12</f>
        <v>3851.4959999999996</v>
      </c>
      <c r="Z10" s="12">
        <f t="shared" si="9"/>
        <v>6179.9760000000006</v>
      </c>
      <c r="AA10" s="12">
        <f t="shared" si="9"/>
        <v>3985.74</v>
      </c>
      <c r="AB10" s="12">
        <f t="shared" si="9"/>
        <v>6042.1679999999997</v>
      </c>
      <c r="AC10" s="12">
        <f t="shared" si="9"/>
        <v>6130.08</v>
      </c>
      <c r="AD10" s="12">
        <f t="shared" si="9"/>
        <v>6084.9360000000006</v>
      </c>
      <c r="AE10" s="12">
        <f t="shared" si="9"/>
        <v>6234.6239999999989</v>
      </c>
      <c r="AF10" s="12">
        <f t="shared" si="9"/>
        <v>6068.3040000000001</v>
      </c>
      <c r="AG10" s="12">
        <f t="shared" si="9"/>
        <v>6061.1759999999995</v>
      </c>
      <c r="AH10" s="12">
        <f t="shared" si="9"/>
        <v>6084.9360000000006</v>
      </c>
      <c r="AI10" s="12">
        <f t="shared" si="9"/>
        <v>6153.84</v>
      </c>
      <c r="AJ10" s="12">
        <f t="shared" si="9"/>
        <v>6107.5079999999998</v>
      </c>
      <c r="AK10" s="12">
        <f t="shared" si="9"/>
        <v>6239.3760000000011</v>
      </c>
      <c r="AL10" s="12">
        <f t="shared" si="9"/>
        <v>6275.0159999999996</v>
      </c>
      <c r="AM10" s="12">
        <f t="shared" si="9"/>
        <v>6138.3960000000006</v>
      </c>
      <c r="AN10" s="12">
        <f t="shared" si="9"/>
        <v>6086.1239999999998</v>
      </c>
      <c r="AO10" s="32" t="s">
        <v>18</v>
      </c>
      <c r="AP10" s="28" t="s">
        <v>53</v>
      </c>
      <c r="AQ10" s="28">
        <v>0</v>
      </c>
      <c r="AR10" s="12">
        <f>$AQ$10*AR35*12</f>
        <v>0</v>
      </c>
      <c r="AS10" s="12">
        <f>$AQ$10*AS35*12</f>
        <v>0</v>
      </c>
      <c r="AT10" s="32" t="s">
        <v>18</v>
      </c>
      <c r="AU10" s="28" t="s">
        <v>32</v>
      </c>
      <c r="AV10" s="28">
        <v>0.99</v>
      </c>
      <c r="AW10" s="12">
        <v>0</v>
      </c>
      <c r="AX10" s="12">
        <f t="shared" ref="AX10" si="10">$AV$10*AX35*12</f>
        <v>6269.076</v>
      </c>
      <c r="AY10" s="50" t="s">
        <v>18</v>
      </c>
      <c r="AZ10" s="48" t="s">
        <v>32</v>
      </c>
      <c r="BA10" s="48">
        <v>0.99</v>
      </c>
      <c r="BB10" s="12">
        <v>0</v>
      </c>
      <c r="BC10" s="12">
        <f t="shared" ref="BC10:BE10" si="11">$BA$10*BC35*12</f>
        <v>5926.9319999999998</v>
      </c>
      <c r="BD10" s="12">
        <f t="shared" si="11"/>
        <v>8584.4880000000012</v>
      </c>
      <c r="BE10" s="12">
        <f t="shared" si="11"/>
        <v>6198.9840000000004</v>
      </c>
    </row>
    <row r="11" spans="1:57" s="1" customFormat="1" ht="28.5" customHeight="1" x14ac:dyDescent="0.2">
      <c r="A11" s="30" t="s">
        <v>23</v>
      </c>
      <c r="B11" s="28" t="s">
        <v>33</v>
      </c>
      <c r="C11" s="28">
        <v>0.18</v>
      </c>
      <c r="D11" s="12">
        <f>$C$11*D35*12</f>
        <v>534.16800000000001</v>
      </c>
      <c r="E11" s="12">
        <f t="shared" ref="E11:P11" si="12">$C$11*E35*12</f>
        <v>1110.8879999999999</v>
      </c>
      <c r="F11" s="12">
        <v>0</v>
      </c>
      <c r="G11" s="12">
        <f t="shared" si="12"/>
        <v>531.57599999999991</v>
      </c>
      <c r="H11" s="12">
        <f t="shared" si="12"/>
        <v>499.392</v>
      </c>
      <c r="I11" s="12">
        <f t="shared" si="12"/>
        <v>1077.4079999999999</v>
      </c>
      <c r="J11" s="12">
        <f t="shared" si="12"/>
        <v>1389.96</v>
      </c>
      <c r="K11" s="12">
        <f t="shared" si="12"/>
        <v>1334.232</v>
      </c>
      <c r="L11" s="12">
        <f t="shared" si="12"/>
        <v>1124.0639999999999</v>
      </c>
      <c r="M11" s="12">
        <f t="shared" si="12"/>
        <v>1815.2639999999999</v>
      </c>
      <c r="N11" s="12">
        <f t="shared" si="12"/>
        <v>1817.2080000000001</v>
      </c>
      <c r="O11" s="12">
        <f t="shared" si="12"/>
        <v>1464.0479999999998</v>
      </c>
      <c r="P11" s="12">
        <f t="shared" si="12"/>
        <v>1810.9439999999997</v>
      </c>
      <c r="Q11" s="30" t="s">
        <v>23</v>
      </c>
      <c r="R11" s="28" t="s">
        <v>33</v>
      </c>
      <c r="S11" s="28">
        <v>0</v>
      </c>
      <c r="T11" s="12">
        <f>$S$11*T35*12</f>
        <v>0</v>
      </c>
      <c r="U11" s="30" t="s">
        <v>23</v>
      </c>
      <c r="V11" s="28" t="s">
        <v>54</v>
      </c>
      <c r="W11" s="28">
        <v>0.18</v>
      </c>
      <c r="X11" s="12">
        <f>$W$11*X35*12</f>
        <v>1132.056</v>
      </c>
      <c r="Y11" s="12">
        <f t="shared" ref="Y11:AN11" si="13">$W$11*Y35*12</f>
        <v>700.27199999999993</v>
      </c>
      <c r="Z11" s="12">
        <f t="shared" si="13"/>
        <v>1123.6320000000001</v>
      </c>
      <c r="AA11" s="12">
        <f t="shared" si="13"/>
        <v>724.68000000000006</v>
      </c>
      <c r="AB11" s="12">
        <f t="shared" si="13"/>
        <v>1098.576</v>
      </c>
      <c r="AC11" s="12">
        <f t="shared" si="13"/>
        <v>1114.56</v>
      </c>
      <c r="AD11" s="12">
        <f t="shared" si="13"/>
        <v>1106.3519999999999</v>
      </c>
      <c r="AE11" s="12">
        <f t="shared" si="13"/>
        <v>1133.5679999999998</v>
      </c>
      <c r="AF11" s="12">
        <f t="shared" si="13"/>
        <v>1103.328</v>
      </c>
      <c r="AG11" s="12">
        <f t="shared" si="13"/>
        <v>1102.0319999999999</v>
      </c>
      <c r="AH11" s="12">
        <f t="shared" si="13"/>
        <v>1106.3519999999999</v>
      </c>
      <c r="AI11" s="12">
        <f t="shared" si="13"/>
        <v>1118.8799999999999</v>
      </c>
      <c r="AJ11" s="12">
        <f t="shared" si="13"/>
        <v>1110.4559999999999</v>
      </c>
      <c r="AK11" s="12">
        <f t="shared" si="13"/>
        <v>1134.432</v>
      </c>
      <c r="AL11" s="12">
        <f t="shared" si="13"/>
        <v>1140.912</v>
      </c>
      <c r="AM11" s="12">
        <f t="shared" si="13"/>
        <v>1116.0720000000001</v>
      </c>
      <c r="AN11" s="12">
        <f t="shared" si="13"/>
        <v>1106.5679999999998</v>
      </c>
      <c r="AO11" s="30" t="s">
        <v>23</v>
      </c>
      <c r="AP11" s="28" t="s">
        <v>54</v>
      </c>
      <c r="AQ11" s="28">
        <v>0</v>
      </c>
      <c r="AR11" s="12">
        <f>$AQ$11*AR35*12</f>
        <v>0</v>
      </c>
      <c r="AS11" s="12">
        <f>$AQ$11*AS35*12</f>
        <v>0</v>
      </c>
      <c r="AT11" s="30" t="s">
        <v>23</v>
      </c>
      <c r="AU11" s="28" t="s">
        <v>33</v>
      </c>
      <c r="AV11" s="28">
        <v>0.18</v>
      </c>
      <c r="AW11" s="12">
        <v>0</v>
      </c>
      <c r="AX11" s="12">
        <f t="shared" ref="AX11" si="14">$AV$11*AX35*12</f>
        <v>1139.8320000000001</v>
      </c>
      <c r="AY11" s="51" t="s">
        <v>23</v>
      </c>
      <c r="AZ11" s="48" t="s">
        <v>33</v>
      </c>
      <c r="BA11" s="48">
        <v>0.18</v>
      </c>
      <c r="BB11" s="12">
        <v>0</v>
      </c>
      <c r="BC11" s="12">
        <f t="shared" ref="BC11:BE11" si="15">$BA$11*BC35*12</f>
        <v>1077.6239999999998</v>
      </c>
      <c r="BD11" s="12">
        <f t="shared" si="15"/>
        <v>1560.8160000000003</v>
      </c>
      <c r="BE11" s="12">
        <f t="shared" si="15"/>
        <v>1127.088</v>
      </c>
    </row>
    <row r="12" spans="1:57" s="13" customFormat="1" x14ac:dyDescent="0.2">
      <c r="A12" s="30"/>
      <c r="B12" s="28"/>
      <c r="C12" s="28"/>
      <c r="D12" s="12"/>
      <c r="E12" s="12"/>
      <c r="F12" s="12"/>
      <c r="G12" s="12"/>
      <c r="H12" s="12"/>
      <c r="I12" s="12"/>
      <c r="J12" s="12"/>
      <c r="K12" s="12"/>
      <c r="L12" s="12"/>
      <c r="M12" s="12"/>
      <c r="N12" s="12"/>
      <c r="O12" s="12"/>
      <c r="P12" s="12"/>
      <c r="Q12" s="30"/>
      <c r="R12" s="28"/>
      <c r="S12" s="28"/>
      <c r="T12" s="12"/>
      <c r="U12" s="32"/>
      <c r="V12" s="28"/>
      <c r="W12" s="28"/>
      <c r="X12" s="12"/>
      <c r="Y12" s="12"/>
      <c r="Z12" s="12"/>
      <c r="AA12" s="12"/>
      <c r="AB12" s="12"/>
      <c r="AC12" s="12"/>
      <c r="AD12" s="12"/>
      <c r="AE12" s="12"/>
      <c r="AF12" s="12"/>
      <c r="AG12" s="12"/>
      <c r="AH12" s="12"/>
      <c r="AI12" s="12"/>
      <c r="AJ12" s="12"/>
      <c r="AK12" s="12"/>
      <c r="AL12" s="12"/>
      <c r="AM12" s="12"/>
      <c r="AN12" s="12"/>
      <c r="AO12" s="32"/>
      <c r="AP12" s="28"/>
      <c r="AQ12" s="28"/>
      <c r="AR12" s="12"/>
      <c r="AS12" s="12"/>
      <c r="AT12" s="32"/>
      <c r="AU12" s="28"/>
      <c r="AV12" s="28"/>
      <c r="AW12" s="12"/>
      <c r="AX12" s="12"/>
      <c r="AY12" s="51"/>
      <c r="AZ12" s="48"/>
      <c r="BA12" s="48"/>
      <c r="BB12" s="12"/>
      <c r="BC12" s="12"/>
      <c r="BD12" s="12"/>
      <c r="BE12" s="12"/>
    </row>
    <row r="13" spans="1:57" s="13" customFormat="1" x14ac:dyDescent="0.2">
      <c r="A13" s="30"/>
      <c r="B13" s="28"/>
      <c r="C13" s="28"/>
      <c r="D13" s="12"/>
      <c r="E13" s="12"/>
      <c r="F13" s="12"/>
      <c r="G13" s="12"/>
      <c r="H13" s="12"/>
      <c r="I13" s="12"/>
      <c r="J13" s="12"/>
      <c r="K13" s="12"/>
      <c r="L13" s="12"/>
      <c r="M13" s="12"/>
      <c r="N13" s="12"/>
      <c r="O13" s="12"/>
      <c r="P13" s="12"/>
      <c r="Q13" s="30"/>
      <c r="R13" s="28"/>
      <c r="S13" s="28"/>
      <c r="T13" s="12"/>
      <c r="U13" s="32"/>
      <c r="V13" s="28"/>
      <c r="W13" s="28"/>
      <c r="X13" s="12"/>
      <c r="Y13" s="12"/>
      <c r="Z13" s="12"/>
      <c r="AA13" s="12"/>
      <c r="AB13" s="12"/>
      <c r="AC13" s="12"/>
      <c r="AD13" s="12"/>
      <c r="AE13" s="12"/>
      <c r="AF13" s="12"/>
      <c r="AG13" s="12"/>
      <c r="AH13" s="12"/>
      <c r="AI13" s="12"/>
      <c r="AJ13" s="12"/>
      <c r="AK13" s="12"/>
      <c r="AL13" s="12"/>
      <c r="AM13" s="12"/>
      <c r="AN13" s="12"/>
      <c r="AO13" s="32"/>
      <c r="AP13" s="28"/>
      <c r="AQ13" s="28"/>
      <c r="AR13" s="12"/>
      <c r="AS13" s="12"/>
      <c r="AT13" s="32"/>
      <c r="AU13" s="28"/>
      <c r="AV13" s="28"/>
      <c r="AW13" s="12"/>
      <c r="AX13" s="12"/>
      <c r="AY13" s="51"/>
      <c r="AZ13" s="48"/>
      <c r="BA13" s="48"/>
      <c r="BB13" s="12"/>
      <c r="BC13" s="12"/>
      <c r="BD13" s="12"/>
      <c r="BE13" s="12"/>
    </row>
    <row r="14" spans="1:57" s="13" customFormat="1" ht="37.5" customHeight="1" x14ac:dyDescent="0.2">
      <c r="A14" s="31" t="s">
        <v>9</v>
      </c>
      <c r="B14" s="28"/>
      <c r="C14" s="29">
        <f>SUM(C15:C21)</f>
        <v>3.93</v>
      </c>
      <c r="D14" s="17">
        <f>SUM(D15:D21)</f>
        <v>11662.668000000001</v>
      </c>
      <c r="E14" s="17">
        <f t="shared" ref="E14:P14" si="16">SUM(E15:E21)</f>
        <v>24254.387999999999</v>
      </c>
      <c r="F14" s="17">
        <f t="shared" si="16"/>
        <v>7290.9359999999997</v>
      </c>
      <c r="G14" s="17">
        <f t="shared" si="16"/>
        <v>11606.076000000001</v>
      </c>
      <c r="H14" s="17">
        <f t="shared" si="16"/>
        <v>10903.392</v>
      </c>
      <c r="I14" s="17">
        <f t="shared" si="16"/>
        <v>23523.408000000003</v>
      </c>
      <c r="J14" s="17">
        <f t="shared" si="16"/>
        <v>30347.460000000003</v>
      </c>
      <c r="K14" s="17">
        <f t="shared" si="16"/>
        <v>29130.732000000004</v>
      </c>
      <c r="L14" s="17">
        <f t="shared" si="16"/>
        <v>24542.064000000002</v>
      </c>
      <c r="M14" s="17">
        <f t="shared" si="16"/>
        <v>39633.264000000003</v>
      </c>
      <c r="N14" s="17">
        <f t="shared" si="16"/>
        <v>39675.707999999999</v>
      </c>
      <c r="O14" s="17">
        <f t="shared" si="16"/>
        <v>31965.048000000003</v>
      </c>
      <c r="P14" s="17">
        <f t="shared" si="16"/>
        <v>39538.943999999996</v>
      </c>
      <c r="Q14" s="31" t="s">
        <v>9</v>
      </c>
      <c r="R14" s="28"/>
      <c r="S14" s="29">
        <f>SUM(S15:S21)</f>
        <v>3.93</v>
      </c>
      <c r="T14" s="17">
        <f>SUM(T15:T21)</f>
        <v>31705.667999999998</v>
      </c>
      <c r="U14" s="31" t="s">
        <v>9</v>
      </c>
      <c r="V14" s="28"/>
      <c r="W14" s="29">
        <f>SUM(W15:W21)</f>
        <v>9.08</v>
      </c>
      <c r="X14" s="17">
        <f>SUM(X15:X21)</f>
        <v>57105.936000000002</v>
      </c>
      <c r="Y14" s="17">
        <f t="shared" ref="Y14:AN14" si="17">SUM(Y15:Y21)</f>
        <v>35324.832000000002</v>
      </c>
      <c r="Z14" s="17">
        <f t="shared" si="17"/>
        <v>56680.992000000013</v>
      </c>
      <c r="AA14" s="17">
        <f t="shared" si="17"/>
        <v>36556.080000000002</v>
      </c>
      <c r="AB14" s="17">
        <f t="shared" si="17"/>
        <v>55417.055999999997</v>
      </c>
      <c r="AC14" s="17">
        <f t="shared" si="17"/>
        <v>56223.360000000001</v>
      </c>
      <c r="AD14" s="17">
        <f t="shared" si="17"/>
        <v>55809.312000000005</v>
      </c>
      <c r="AE14" s="17">
        <f t="shared" si="17"/>
        <v>57182.207999999999</v>
      </c>
      <c r="AF14" s="17">
        <f t="shared" si="17"/>
        <v>55656.768000000004</v>
      </c>
      <c r="AG14" s="17">
        <f t="shared" si="17"/>
        <v>55591.392</v>
      </c>
      <c r="AH14" s="17">
        <f t="shared" si="17"/>
        <v>55809.312000000005</v>
      </c>
      <c r="AI14" s="17">
        <f t="shared" si="17"/>
        <v>56441.279999999999</v>
      </c>
      <c r="AJ14" s="17">
        <f t="shared" si="17"/>
        <v>56016.336000000003</v>
      </c>
      <c r="AK14" s="17">
        <f t="shared" si="17"/>
        <v>57225.792000000001</v>
      </c>
      <c r="AL14" s="17">
        <f t="shared" si="17"/>
        <v>57552.672000000006</v>
      </c>
      <c r="AM14" s="17">
        <f t="shared" si="17"/>
        <v>56299.631999999998</v>
      </c>
      <c r="AN14" s="17">
        <f t="shared" si="17"/>
        <v>55820.207999999999</v>
      </c>
      <c r="AO14" s="31" t="s">
        <v>9</v>
      </c>
      <c r="AP14" s="28"/>
      <c r="AQ14" s="29">
        <f>SUM(AQ15:AQ21)</f>
        <v>9.08</v>
      </c>
      <c r="AR14" s="17">
        <f>SUM(AR15:AR21)</f>
        <v>62989.775999999998</v>
      </c>
      <c r="AS14" s="17">
        <f>SUM(AS15:AS21)</f>
        <v>47386.703999999998</v>
      </c>
      <c r="AT14" s="31" t="s">
        <v>9</v>
      </c>
      <c r="AU14" s="28"/>
      <c r="AV14" s="29">
        <f>SUM(AV15:AV21)</f>
        <v>9.08</v>
      </c>
      <c r="AW14" s="17">
        <f>SUM(AW15:AW21)</f>
        <v>38136</v>
      </c>
      <c r="AX14" s="17">
        <f t="shared" ref="AX14" si="18">SUM(AX15:AX21)</f>
        <v>57498.19200000001</v>
      </c>
      <c r="AY14" s="41" t="s">
        <v>9</v>
      </c>
      <c r="AZ14" s="48"/>
      <c r="BA14" s="47">
        <f>SUM(BA15:BA21)</f>
        <v>9.08</v>
      </c>
      <c r="BB14" s="17">
        <f>SUM(BB15:BB21)</f>
        <v>9828.1920000000009</v>
      </c>
      <c r="BC14" s="17">
        <f t="shared" ref="BC14:BE14" si="19">SUM(BC15:BC21)</f>
        <v>54360.144</v>
      </c>
      <c r="BD14" s="17">
        <f t="shared" si="19"/>
        <v>78734.495999999999</v>
      </c>
      <c r="BE14" s="17">
        <f t="shared" si="19"/>
        <v>56855.328000000001</v>
      </c>
    </row>
    <row r="15" spans="1:57" s="13" customFormat="1" x14ac:dyDescent="0.2">
      <c r="A15" s="32" t="s">
        <v>24</v>
      </c>
      <c r="B15" s="28" t="s">
        <v>19</v>
      </c>
      <c r="C15" s="28">
        <v>0.21</v>
      </c>
      <c r="D15" s="12">
        <f>$C$15*12*D35</f>
        <v>623.19600000000003</v>
      </c>
      <c r="E15" s="12">
        <f t="shared" ref="E15:P15" si="20">$C$15*12*E35</f>
        <v>1296.0359999999998</v>
      </c>
      <c r="F15" s="12">
        <f t="shared" si="20"/>
        <v>389.59199999999998</v>
      </c>
      <c r="G15" s="12">
        <f t="shared" si="20"/>
        <v>620.17200000000003</v>
      </c>
      <c r="H15" s="12">
        <f t="shared" si="20"/>
        <v>582.62400000000002</v>
      </c>
      <c r="I15" s="12">
        <f t="shared" si="20"/>
        <v>1256.9760000000001</v>
      </c>
      <c r="J15" s="12">
        <f t="shared" si="20"/>
        <v>1621.6200000000001</v>
      </c>
      <c r="K15" s="12">
        <f t="shared" si="20"/>
        <v>1556.604</v>
      </c>
      <c r="L15" s="12">
        <f t="shared" si="20"/>
        <v>1311.4079999999999</v>
      </c>
      <c r="M15" s="12">
        <f t="shared" si="20"/>
        <v>2117.808</v>
      </c>
      <c r="N15" s="12">
        <f t="shared" si="20"/>
        <v>2120.076</v>
      </c>
      <c r="O15" s="12">
        <f t="shared" si="20"/>
        <v>1708.0559999999998</v>
      </c>
      <c r="P15" s="12">
        <f t="shared" si="20"/>
        <v>2112.768</v>
      </c>
      <c r="Q15" s="32" t="s">
        <v>24</v>
      </c>
      <c r="R15" s="28" t="s">
        <v>19</v>
      </c>
      <c r="S15" s="28">
        <v>0.21</v>
      </c>
      <c r="T15" s="12">
        <f>$S$15*12*T35</f>
        <v>1694.1959999999999</v>
      </c>
      <c r="U15" s="32" t="s">
        <v>55</v>
      </c>
      <c r="V15" s="28" t="s">
        <v>19</v>
      </c>
      <c r="W15" s="28">
        <v>0.21</v>
      </c>
      <c r="X15" s="12">
        <f>$W$15*12*X35</f>
        <v>1320.732</v>
      </c>
      <c r="Y15" s="12">
        <f t="shared" ref="Y15:AN15" si="21">$W$15*12*Y35</f>
        <v>816.98399999999992</v>
      </c>
      <c r="Z15" s="12">
        <f t="shared" si="21"/>
        <v>1310.9040000000002</v>
      </c>
      <c r="AA15" s="12">
        <f t="shared" si="21"/>
        <v>845.46</v>
      </c>
      <c r="AB15" s="12">
        <f t="shared" si="21"/>
        <v>1281.672</v>
      </c>
      <c r="AC15" s="12">
        <f t="shared" si="21"/>
        <v>1300.32</v>
      </c>
      <c r="AD15" s="12">
        <f t="shared" si="21"/>
        <v>1290.7440000000001</v>
      </c>
      <c r="AE15" s="12">
        <f t="shared" si="21"/>
        <v>1322.4959999999999</v>
      </c>
      <c r="AF15" s="12">
        <f t="shared" si="21"/>
        <v>1287.2160000000001</v>
      </c>
      <c r="AG15" s="12">
        <f t="shared" si="21"/>
        <v>1285.704</v>
      </c>
      <c r="AH15" s="12">
        <f t="shared" si="21"/>
        <v>1290.7440000000001</v>
      </c>
      <c r="AI15" s="12">
        <f t="shared" si="21"/>
        <v>1305.3599999999999</v>
      </c>
      <c r="AJ15" s="12">
        <f t="shared" si="21"/>
        <v>1295.5320000000002</v>
      </c>
      <c r="AK15" s="12">
        <f t="shared" si="21"/>
        <v>1323.5040000000001</v>
      </c>
      <c r="AL15" s="12">
        <f t="shared" si="21"/>
        <v>1331.0640000000001</v>
      </c>
      <c r="AM15" s="12">
        <f t="shared" si="21"/>
        <v>1302.0840000000001</v>
      </c>
      <c r="AN15" s="12">
        <f t="shared" si="21"/>
        <v>1290.9959999999999</v>
      </c>
      <c r="AO15" s="32" t="s">
        <v>55</v>
      </c>
      <c r="AP15" s="28" t="s">
        <v>19</v>
      </c>
      <c r="AQ15" s="28">
        <v>0.21</v>
      </c>
      <c r="AR15" s="12">
        <f>$AQ$15*12*AR35</f>
        <v>1456.8120000000001</v>
      </c>
      <c r="AS15" s="12">
        <f>$AQ$15*12*AS35</f>
        <v>1095.9479999999999</v>
      </c>
      <c r="AT15" s="32" t="s">
        <v>55</v>
      </c>
      <c r="AU15" s="28" t="s">
        <v>19</v>
      </c>
      <c r="AV15" s="28">
        <v>0.21</v>
      </c>
      <c r="AW15" s="12">
        <f>$AV$15*12*AW35</f>
        <v>882</v>
      </c>
      <c r="AX15" s="12">
        <f t="shared" ref="AX15" si="22">$AV$15*12*AX35</f>
        <v>1329.8040000000001</v>
      </c>
      <c r="AY15" s="50" t="s">
        <v>55</v>
      </c>
      <c r="AZ15" s="48" t="s">
        <v>19</v>
      </c>
      <c r="BA15" s="48">
        <v>0.21</v>
      </c>
      <c r="BB15" s="12">
        <f>$BA$15*12*BB35</f>
        <v>227.304</v>
      </c>
      <c r="BC15" s="12">
        <f t="shared" ref="BC15:BE15" si="23">$BA$15*12*BC35</f>
        <v>1257.2279999999998</v>
      </c>
      <c r="BD15" s="12">
        <f t="shared" si="23"/>
        <v>1820.952</v>
      </c>
      <c r="BE15" s="12">
        <f t="shared" si="23"/>
        <v>1314.9359999999999</v>
      </c>
    </row>
    <row r="16" spans="1:57" s="13" customFormat="1" x14ac:dyDescent="0.2">
      <c r="A16" s="32" t="s">
        <v>25</v>
      </c>
      <c r="B16" s="28" t="s">
        <v>8</v>
      </c>
      <c r="C16" s="28">
        <v>0.49</v>
      </c>
      <c r="D16" s="12">
        <f>$C$16*12*D35</f>
        <v>1454.124</v>
      </c>
      <c r="E16" s="12">
        <f t="shared" ref="E16:P16" si="24">$C$16*12*E35</f>
        <v>3024.0839999999998</v>
      </c>
      <c r="F16" s="12">
        <f t="shared" si="24"/>
        <v>909.048</v>
      </c>
      <c r="G16" s="12">
        <f t="shared" si="24"/>
        <v>1447.068</v>
      </c>
      <c r="H16" s="12">
        <f t="shared" si="24"/>
        <v>1359.4559999999999</v>
      </c>
      <c r="I16" s="12">
        <f t="shared" si="24"/>
        <v>2932.944</v>
      </c>
      <c r="J16" s="12">
        <f t="shared" si="24"/>
        <v>3783.7799999999997</v>
      </c>
      <c r="K16" s="12">
        <f t="shared" si="24"/>
        <v>3632.076</v>
      </c>
      <c r="L16" s="12">
        <f t="shared" si="24"/>
        <v>3059.9519999999998</v>
      </c>
      <c r="M16" s="12">
        <f t="shared" si="24"/>
        <v>4941.5519999999997</v>
      </c>
      <c r="N16" s="12">
        <f t="shared" si="24"/>
        <v>4946.8440000000001</v>
      </c>
      <c r="O16" s="12">
        <f t="shared" si="24"/>
        <v>3985.4639999999995</v>
      </c>
      <c r="P16" s="12">
        <f t="shared" si="24"/>
        <v>4929.7919999999995</v>
      </c>
      <c r="Q16" s="32" t="s">
        <v>25</v>
      </c>
      <c r="R16" s="28" t="s">
        <v>8</v>
      </c>
      <c r="S16" s="28">
        <v>0.49</v>
      </c>
      <c r="T16" s="12">
        <f>$S$16*12*T35</f>
        <v>3953.1239999999998</v>
      </c>
      <c r="U16" s="32" t="s">
        <v>61</v>
      </c>
      <c r="V16" s="28" t="s">
        <v>8</v>
      </c>
      <c r="W16" s="28">
        <v>0.75</v>
      </c>
      <c r="X16" s="12">
        <f>$W$16*12*X35</f>
        <v>4716.9000000000005</v>
      </c>
      <c r="Y16" s="12">
        <f t="shared" ref="Y16:AN16" si="25">$W$16*12*Y35</f>
        <v>2917.7999999999997</v>
      </c>
      <c r="Z16" s="12">
        <f t="shared" si="25"/>
        <v>4681.8</v>
      </c>
      <c r="AA16" s="12">
        <f t="shared" si="25"/>
        <v>3019.5</v>
      </c>
      <c r="AB16" s="12">
        <f t="shared" si="25"/>
        <v>4577.4000000000005</v>
      </c>
      <c r="AC16" s="12">
        <f t="shared" si="25"/>
        <v>4644</v>
      </c>
      <c r="AD16" s="12">
        <f t="shared" si="25"/>
        <v>4609.8</v>
      </c>
      <c r="AE16" s="12">
        <f t="shared" si="25"/>
        <v>4723.2</v>
      </c>
      <c r="AF16" s="12">
        <f t="shared" si="25"/>
        <v>4597.2</v>
      </c>
      <c r="AG16" s="12">
        <f t="shared" si="25"/>
        <v>4591.8</v>
      </c>
      <c r="AH16" s="12">
        <f t="shared" si="25"/>
        <v>4609.8</v>
      </c>
      <c r="AI16" s="12">
        <f t="shared" si="25"/>
        <v>4662</v>
      </c>
      <c r="AJ16" s="12">
        <f t="shared" si="25"/>
        <v>4626.9000000000005</v>
      </c>
      <c r="AK16" s="12">
        <f t="shared" si="25"/>
        <v>4726.8</v>
      </c>
      <c r="AL16" s="12">
        <f t="shared" si="25"/>
        <v>4753.8</v>
      </c>
      <c r="AM16" s="12">
        <f t="shared" si="25"/>
        <v>4650.3</v>
      </c>
      <c r="AN16" s="12">
        <f t="shared" si="25"/>
        <v>4610.7</v>
      </c>
      <c r="AO16" s="32" t="s">
        <v>61</v>
      </c>
      <c r="AP16" s="28" t="s">
        <v>8</v>
      </c>
      <c r="AQ16" s="28">
        <v>0.75</v>
      </c>
      <c r="AR16" s="12">
        <f>$AQ$16*12*AR35</f>
        <v>5202.9000000000005</v>
      </c>
      <c r="AS16" s="12">
        <f>$AQ$16*12*AS35</f>
        <v>3914.1</v>
      </c>
      <c r="AT16" s="32" t="s">
        <v>61</v>
      </c>
      <c r="AU16" s="28" t="s">
        <v>8</v>
      </c>
      <c r="AV16" s="28">
        <v>0.75</v>
      </c>
      <c r="AW16" s="12">
        <f>$AV$16*12*AW35</f>
        <v>3150</v>
      </c>
      <c r="AX16" s="12">
        <f t="shared" ref="AX16" si="26">$AV$16*12*AX35</f>
        <v>4749.3</v>
      </c>
      <c r="AY16" s="50" t="s">
        <v>61</v>
      </c>
      <c r="AZ16" s="48" t="s">
        <v>8</v>
      </c>
      <c r="BA16" s="48">
        <v>0.75</v>
      </c>
      <c r="BB16" s="12">
        <f>$BA$16*12*BB35</f>
        <v>811.80000000000007</v>
      </c>
      <c r="BC16" s="12">
        <f t="shared" ref="BC16:BE16" si="27">$BA$16*12*BC35</f>
        <v>4490.0999999999995</v>
      </c>
      <c r="BD16" s="12">
        <f t="shared" si="27"/>
        <v>6503.4000000000005</v>
      </c>
      <c r="BE16" s="12">
        <f t="shared" si="27"/>
        <v>4696.2</v>
      </c>
    </row>
    <row r="17" spans="1:57" s="13" customFormat="1" x14ac:dyDescent="0.2">
      <c r="A17" s="32" t="s">
        <v>26</v>
      </c>
      <c r="B17" s="28" t="s">
        <v>20</v>
      </c>
      <c r="C17" s="28">
        <v>0.37</v>
      </c>
      <c r="D17" s="12">
        <f>$C$17*12*D35</f>
        <v>1098.0119999999999</v>
      </c>
      <c r="E17" s="12">
        <f t="shared" ref="E17:P17" si="28">$C$17*12*E35</f>
        <v>2283.4919999999997</v>
      </c>
      <c r="F17" s="12">
        <f t="shared" si="28"/>
        <v>686.42399999999986</v>
      </c>
      <c r="G17" s="12">
        <f t="shared" si="28"/>
        <v>1092.6839999999997</v>
      </c>
      <c r="H17" s="12">
        <f t="shared" si="28"/>
        <v>1026.5279999999998</v>
      </c>
      <c r="I17" s="12">
        <f t="shared" si="28"/>
        <v>2214.672</v>
      </c>
      <c r="J17" s="12">
        <f t="shared" si="28"/>
        <v>2857.14</v>
      </c>
      <c r="K17" s="12">
        <f t="shared" si="28"/>
        <v>2742.5879999999997</v>
      </c>
      <c r="L17" s="12">
        <f t="shared" si="28"/>
        <v>2310.5759999999996</v>
      </c>
      <c r="M17" s="12">
        <f t="shared" si="28"/>
        <v>3731.3759999999993</v>
      </c>
      <c r="N17" s="12">
        <f t="shared" si="28"/>
        <v>3735.3719999999994</v>
      </c>
      <c r="O17" s="12">
        <f t="shared" si="28"/>
        <v>3009.4319999999993</v>
      </c>
      <c r="P17" s="12">
        <f t="shared" si="28"/>
        <v>3722.4959999999996</v>
      </c>
      <c r="Q17" s="32" t="s">
        <v>26</v>
      </c>
      <c r="R17" s="28" t="s">
        <v>20</v>
      </c>
      <c r="S17" s="28">
        <v>0.37</v>
      </c>
      <c r="T17" s="12">
        <f>$S$17*12*T35</f>
        <v>2985.0119999999993</v>
      </c>
      <c r="U17" s="32" t="s">
        <v>26</v>
      </c>
      <c r="V17" s="28" t="s">
        <v>20</v>
      </c>
      <c r="W17" s="28">
        <v>0.37</v>
      </c>
      <c r="X17" s="12">
        <f>$W$17*12*X35</f>
        <v>2327.0039999999999</v>
      </c>
      <c r="Y17" s="12">
        <f t="shared" ref="Y17:AN17" si="29">$W$17*12*Y35</f>
        <v>1439.4479999999999</v>
      </c>
      <c r="Z17" s="12">
        <f t="shared" si="29"/>
        <v>2309.6880000000001</v>
      </c>
      <c r="AA17" s="12">
        <f t="shared" si="29"/>
        <v>1489.62</v>
      </c>
      <c r="AB17" s="12">
        <f t="shared" si="29"/>
        <v>2258.1839999999997</v>
      </c>
      <c r="AC17" s="12">
        <f t="shared" si="29"/>
        <v>2291.04</v>
      </c>
      <c r="AD17" s="12">
        <f t="shared" si="29"/>
        <v>2274.1680000000001</v>
      </c>
      <c r="AE17" s="12">
        <f t="shared" si="29"/>
        <v>2330.1119999999996</v>
      </c>
      <c r="AF17" s="12">
        <f t="shared" si="29"/>
        <v>2267.9519999999998</v>
      </c>
      <c r="AG17" s="12">
        <f t="shared" si="29"/>
        <v>2265.2879999999996</v>
      </c>
      <c r="AH17" s="12">
        <f t="shared" si="29"/>
        <v>2274.1680000000001</v>
      </c>
      <c r="AI17" s="12">
        <f t="shared" si="29"/>
        <v>2299.9199999999996</v>
      </c>
      <c r="AJ17" s="12">
        <f t="shared" si="29"/>
        <v>2282.6039999999998</v>
      </c>
      <c r="AK17" s="12">
        <f t="shared" si="29"/>
        <v>2331.8879999999999</v>
      </c>
      <c r="AL17" s="12">
        <f t="shared" si="29"/>
        <v>2345.2080000000001</v>
      </c>
      <c r="AM17" s="12">
        <f t="shared" si="29"/>
        <v>2294.1480000000001</v>
      </c>
      <c r="AN17" s="12">
        <f t="shared" si="29"/>
        <v>2274.6119999999996</v>
      </c>
      <c r="AO17" s="32" t="s">
        <v>26</v>
      </c>
      <c r="AP17" s="28" t="s">
        <v>20</v>
      </c>
      <c r="AQ17" s="28">
        <v>0.37</v>
      </c>
      <c r="AR17" s="12">
        <f>$AQ$17*12*AR35</f>
        <v>2566.7639999999997</v>
      </c>
      <c r="AS17" s="12">
        <f>$AQ$17*12*AS35</f>
        <v>1930.9559999999997</v>
      </c>
      <c r="AT17" s="32" t="s">
        <v>26</v>
      </c>
      <c r="AU17" s="28" t="s">
        <v>20</v>
      </c>
      <c r="AV17" s="28">
        <v>0.37</v>
      </c>
      <c r="AW17" s="12">
        <f>$AV$17*12*AW35</f>
        <v>1553.9999999999998</v>
      </c>
      <c r="AX17" s="12">
        <f t="shared" ref="AX17" si="30">$AV$17*12*AX35</f>
        <v>2342.9879999999998</v>
      </c>
      <c r="AY17" s="50" t="s">
        <v>26</v>
      </c>
      <c r="AZ17" s="48" t="s">
        <v>20</v>
      </c>
      <c r="BA17" s="48">
        <v>0.37</v>
      </c>
      <c r="BB17" s="12">
        <f>$BA$17*12*BB35</f>
        <v>400.48799999999994</v>
      </c>
      <c r="BC17" s="12">
        <f t="shared" ref="BC17:BE17" si="31">$BA$17*12*BC35</f>
        <v>2215.1159999999995</v>
      </c>
      <c r="BD17" s="12">
        <f t="shared" si="31"/>
        <v>3208.3439999999996</v>
      </c>
      <c r="BE17" s="12">
        <f t="shared" si="31"/>
        <v>2316.7919999999995</v>
      </c>
    </row>
    <row r="18" spans="1:57" s="13" customFormat="1" ht="57.75" customHeight="1" x14ac:dyDescent="0.2">
      <c r="A18" s="33" t="s">
        <v>27</v>
      </c>
      <c r="B18" s="34" t="s">
        <v>7</v>
      </c>
      <c r="C18" s="28">
        <v>0.3</v>
      </c>
      <c r="D18" s="12">
        <f>$C$18*12*D35</f>
        <v>890.28</v>
      </c>
      <c r="E18" s="12">
        <f t="shared" ref="E18:P18" si="32">$C$18*12*E35</f>
        <v>1851.4799999999996</v>
      </c>
      <c r="F18" s="12">
        <f t="shared" si="32"/>
        <v>556.55999999999995</v>
      </c>
      <c r="G18" s="12">
        <f t="shared" si="32"/>
        <v>885.95999999999992</v>
      </c>
      <c r="H18" s="12">
        <f t="shared" si="32"/>
        <v>832.31999999999982</v>
      </c>
      <c r="I18" s="12">
        <f t="shared" si="32"/>
        <v>1795.6799999999998</v>
      </c>
      <c r="J18" s="12">
        <f t="shared" si="32"/>
        <v>2316.6</v>
      </c>
      <c r="K18" s="12">
        <f t="shared" si="32"/>
        <v>2223.7199999999998</v>
      </c>
      <c r="L18" s="12">
        <f t="shared" si="32"/>
        <v>1873.4399999999998</v>
      </c>
      <c r="M18" s="12">
        <f t="shared" si="32"/>
        <v>3025.4399999999996</v>
      </c>
      <c r="N18" s="12">
        <f t="shared" si="32"/>
        <v>3028.6799999999994</v>
      </c>
      <c r="O18" s="12">
        <f t="shared" si="32"/>
        <v>2440.0799999999995</v>
      </c>
      <c r="P18" s="12">
        <f t="shared" si="32"/>
        <v>3018.24</v>
      </c>
      <c r="Q18" s="33" t="s">
        <v>27</v>
      </c>
      <c r="R18" s="34" t="s">
        <v>7</v>
      </c>
      <c r="S18" s="28">
        <v>0.3</v>
      </c>
      <c r="T18" s="12">
        <f>$S$18*12*T35</f>
        <v>2420.2799999999997</v>
      </c>
      <c r="U18" s="33" t="s">
        <v>27</v>
      </c>
      <c r="V18" s="34" t="s">
        <v>7</v>
      </c>
      <c r="W18" s="28">
        <v>0.3</v>
      </c>
      <c r="X18" s="12">
        <f>$W$18*12*X35</f>
        <v>1886.76</v>
      </c>
      <c r="Y18" s="12">
        <f t="shared" ref="Y18:AN18" si="33">$W$18*12*Y35</f>
        <v>1167.1199999999999</v>
      </c>
      <c r="Z18" s="12">
        <f t="shared" si="33"/>
        <v>1872.72</v>
      </c>
      <c r="AA18" s="12">
        <f t="shared" si="33"/>
        <v>1207.8</v>
      </c>
      <c r="AB18" s="12">
        <f t="shared" si="33"/>
        <v>1830.9599999999998</v>
      </c>
      <c r="AC18" s="12">
        <f t="shared" si="33"/>
        <v>1857.6</v>
      </c>
      <c r="AD18" s="12">
        <f t="shared" si="33"/>
        <v>1843.92</v>
      </c>
      <c r="AE18" s="12">
        <f t="shared" si="33"/>
        <v>1889.2799999999997</v>
      </c>
      <c r="AF18" s="12">
        <f t="shared" si="33"/>
        <v>1838.8799999999999</v>
      </c>
      <c r="AG18" s="12">
        <f t="shared" si="33"/>
        <v>1836.7199999999998</v>
      </c>
      <c r="AH18" s="12">
        <f t="shared" si="33"/>
        <v>1843.92</v>
      </c>
      <c r="AI18" s="12">
        <f t="shared" si="33"/>
        <v>1864.7999999999997</v>
      </c>
      <c r="AJ18" s="12">
        <f t="shared" si="33"/>
        <v>1850.76</v>
      </c>
      <c r="AK18" s="12">
        <f t="shared" si="33"/>
        <v>1890.72</v>
      </c>
      <c r="AL18" s="12">
        <f t="shared" si="33"/>
        <v>1901.52</v>
      </c>
      <c r="AM18" s="12">
        <f t="shared" si="33"/>
        <v>1860.12</v>
      </c>
      <c r="AN18" s="12">
        <f t="shared" si="33"/>
        <v>1844.2799999999997</v>
      </c>
      <c r="AO18" s="33" t="s">
        <v>27</v>
      </c>
      <c r="AP18" s="34" t="s">
        <v>7</v>
      </c>
      <c r="AQ18" s="28">
        <v>0.3</v>
      </c>
      <c r="AR18" s="12">
        <f>$AQ$18*12*AR35</f>
        <v>2081.16</v>
      </c>
      <c r="AS18" s="12">
        <f>$AQ$18*12*AS35</f>
        <v>1565.6399999999999</v>
      </c>
      <c r="AT18" s="33" t="s">
        <v>27</v>
      </c>
      <c r="AU18" s="34" t="s">
        <v>7</v>
      </c>
      <c r="AV18" s="28">
        <v>0.3</v>
      </c>
      <c r="AW18" s="12">
        <f>$AV$18*12*AW35</f>
        <v>1259.9999999999998</v>
      </c>
      <c r="AX18" s="12">
        <f t="shared" ref="AX18" si="34">$AV$18*12*AX35</f>
        <v>1899.72</v>
      </c>
      <c r="AY18" s="51" t="s">
        <v>27</v>
      </c>
      <c r="AZ18" s="52" t="s">
        <v>7</v>
      </c>
      <c r="BA18" s="48">
        <v>0.3</v>
      </c>
      <c r="BB18" s="12">
        <f>$BA$18*12*BB35</f>
        <v>324.71999999999997</v>
      </c>
      <c r="BC18" s="12">
        <f t="shared" ref="BC18:BE18" si="35">$BA$18*12*BC35</f>
        <v>1796.0399999999997</v>
      </c>
      <c r="BD18" s="12">
        <f t="shared" si="35"/>
        <v>2601.3599999999997</v>
      </c>
      <c r="BE18" s="12">
        <f t="shared" si="35"/>
        <v>1878.4799999999996</v>
      </c>
    </row>
    <row r="19" spans="1:57" s="13" customFormat="1" ht="38.25" customHeight="1" x14ac:dyDescent="0.2">
      <c r="A19" s="30" t="s">
        <v>28</v>
      </c>
      <c r="B19" s="28" t="s">
        <v>33</v>
      </c>
      <c r="C19" s="28">
        <v>7.0000000000000007E-2</v>
      </c>
      <c r="D19" s="12">
        <f>$C$19*12*D35</f>
        <v>207.73200000000003</v>
      </c>
      <c r="E19" s="12">
        <f t="shared" ref="E19:P19" si="36">$C$19*12*E35</f>
        <v>432.012</v>
      </c>
      <c r="F19" s="12">
        <f t="shared" si="36"/>
        <v>129.864</v>
      </c>
      <c r="G19" s="12">
        <f t="shared" si="36"/>
        <v>206.72400000000002</v>
      </c>
      <c r="H19" s="12">
        <f t="shared" si="36"/>
        <v>194.208</v>
      </c>
      <c r="I19" s="12">
        <f t="shared" si="36"/>
        <v>418.99200000000008</v>
      </c>
      <c r="J19" s="12">
        <f t="shared" si="36"/>
        <v>540.54000000000008</v>
      </c>
      <c r="K19" s="12">
        <f t="shared" si="36"/>
        <v>518.86800000000005</v>
      </c>
      <c r="L19" s="12">
        <f t="shared" si="36"/>
        <v>437.13600000000002</v>
      </c>
      <c r="M19" s="12">
        <f t="shared" si="36"/>
        <v>705.93600000000004</v>
      </c>
      <c r="N19" s="12">
        <f t="shared" si="36"/>
        <v>706.69200000000001</v>
      </c>
      <c r="O19" s="12">
        <f t="shared" si="36"/>
        <v>569.35199999999998</v>
      </c>
      <c r="P19" s="12">
        <f t="shared" si="36"/>
        <v>704.25600000000009</v>
      </c>
      <c r="Q19" s="30" t="s">
        <v>28</v>
      </c>
      <c r="R19" s="28" t="s">
        <v>33</v>
      </c>
      <c r="S19" s="28">
        <v>7.0000000000000007E-2</v>
      </c>
      <c r="T19" s="12">
        <f>$S$19*12*T35</f>
        <v>564.73199999999997</v>
      </c>
      <c r="U19" s="30" t="s">
        <v>28</v>
      </c>
      <c r="V19" s="28" t="s">
        <v>56</v>
      </c>
      <c r="W19" s="28">
        <v>7.0000000000000007E-2</v>
      </c>
      <c r="X19" s="12">
        <f>$W$19*12*X35</f>
        <v>440.24400000000009</v>
      </c>
      <c r="Y19" s="12">
        <f t="shared" ref="Y19:AN19" si="37">$W$19*12*Y35</f>
        <v>272.32800000000003</v>
      </c>
      <c r="Z19" s="12">
        <f t="shared" si="37"/>
        <v>436.96800000000007</v>
      </c>
      <c r="AA19" s="12">
        <f t="shared" si="37"/>
        <v>281.82000000000005</v>
      </c>
      <c r="AB19" s="12">
        <f t="shared" si="37"/>
        <v>427.22400000000005</v>
      </c>
      <c r="AC19" s="12">
        <f t="shared" si="37"/>
        <v>433.44000000000005</v>
      </c>
      <c r="AD19" s="12">
        <f t="shared" si="37"/>
        <v>430.2480000000001</v>
      </c>
      <c r="AE19" s="12">
        <f t="shared" si="37"/>
        <v>440.83199999999999</v>
      </c>
      <c r="AF19" s="12">
        <f t="shared" si="37"/>
        <v>429.07200000000006</v>
      </c>
      <c r="AG19" s="12">
        <f t="shared" si="37"/>
        <v>428.56800000000004</v>
      </c>
      <c r="AH19" s="12">
        <f t="shared" si="37"/>
        <v>430.2480000000001</v>
      </c>
      <c r="AI19" s="12">
        <f t="shared" si="37"/>
        <v>435.12000000000006</v>
      </c>
      <c r="AJ19" s="12">
        <f t="shared" si="37"/>
        <v>431.84400000000005</v>
      </c>
      <c r="AK19" s="12">
        <f t="shared" si="37"/>
        <v>441.16800000000006</v>
      </c>
      <c r="AL19" s="12">
        <f t="shared" si="37"/>
        <v>443.6880000000001</v>
      </c>
      <c r="AM19" s="12">
        <f t="shared" si="37"/>
        <v>434.02800000000008</v>
      </c>
      <c r="AN19" s="12">
        <f t="shared" si="37"/>
        <v>430.33199999999999</v>
      </c>
      <c r="AO19" s="30" t="s">
        <v>28</v>
      </c>
      <c r="AP19" s="28" t="s">
        <v>56</v>
      </c>
      <c r="AQ19" s="28">
        <v>7.0000000000000007E-2</v>
      </c>
      <c r="AR19" s="12">
        <f>$AQ$19*12*AR35</f>
        <v>485.60400000000004</v>
      </c>
      <c r="AS19" s="12">
        <f>$AQ$19*12*AS35</f>
        <v>365.31600000000003</v>
      </c>
      <c r="AT19" s="30" t="s">
        <v>28</v>
      </c>
      <c r="AU19" s="28" t="s">
        <v>56</v>
      </c>
      <c r="AV19" s="28">
        <v>7.0000000000000007E-2</v>
      </c>
      <c r="AW19" s="12">
        <f>$AV$19*12*AW35</f>
        <v>294</v>
      </c>
      <c r="AX19" s="12">
        <f t="shared" ref="AX19" si="38">$AV$19*12*AX35</f>
        <v>443.26800000000009</v>
      </c>
      <c r="AY19" s="51" t="s">
        <v>28</v>
      </c>
      <c r="AZ19" s="48" t="s">
        <v>56</v>
      </c>
      <c r="BA19" s="48">
        <v>7.0000000000000007E-2</v>
      </c>
      <c r="BB19" s="12">
        <f>$BA$19*12*BB35</f>
        <v>75.768000000000015</v>
      </c>
      <c r="BC19" s="12">
        <f t="shared" ref="BC19:BE19" si="39">$BA$19*12*BC35</f>
        <v>419.07600000000002</v>
      </c>
      <c r="BD19" s="12">
        <f t="shared" si="39"/>
        <v>606.98400000000004</v>
      </c>
      <c r="BE19" s="12">
        <f t="shared" si="39"/>
        <v>438.31200000000001</v>
      </c>
    </row>
    <row r="20" spans="1:57" s="13" customFormat="1" x14ac:dyDescent="0.2">
      <c r="A20" s="32" t="s">
        <v>29</v>
      </c>
      <c r="B20" s="34" t="s">
        <v>34</v>
      </c>
      <c r="C20" s="28">
        <v>2.4900000000000002</v>
      </c>
      <c r="D20" s="12">
        <f>$C$20*12*D35</f>
        <v>7389.3240000000005</v>
      </c>
      <c r="E20" s="12">
        <f t="shared" ref="E20:P20" si="40">$C$20*12*E35</f>
        <v>15367.284</v>
      </c>
      <c r="F20" s="12">
        <f t="shared" si="40"/>
        <v>4619.4480000000003</v>
      </c>
      <c r="G20" s="12">
        <f t="shared" si="40"/>
        <v>7353.4680000000008</v>
      </c>
      <c r="H20" s="12">
        <f t="shared" si="40"/>
        <v>6908.2560000000003</v>
      </c>
      <c r="I20" s="12">
        <f t="shared" si="40"/>
        <v>14904.144000000002</v>
      </c>
      <c r="J20" s="12">
        <f t="shared" si="40"/>
        <v>19227.780000000002</v>
      </c>
      <c r="K20" s="12">
        <f t="shared" si="40"/>
        <v>18456.876000000004</v>
      </c>
      <c r="L20" s="12">
        <f t="shared" si="40"/>
        <v>15549.552000000001</v>
      </c>
      <c r="M20" s="12">
        <f t="shared" si="40"/>
        <v>25111.152000000002</v>
      </c>
      <c r="N20" s="12">
        <f t="shared" si="40"/>
        <v>25138.044000000002</v>
      </c>
      <c r="O20" s="12">
        <f t="shared" si="40"/>
        <v>20252.664000000001</v>
      </c>
      <c r="P20" s="12">
        <f t="shared" si="40"/>
        <v>25051.392</v>
      </c>
      <c r="Q20" s="32" t="s">
        <v>29</v>
      </c>
      <c r="R20" s="34" t="s">
        <v>34</v>
      </c>
      <c r="S20" s="28">
        <v>2.4900000000000002</v>
      </c>
      <c r="T20" s="12">
        <f>$S$20*12*T35</f>
        <v>20088.324000000001</v>
      </c>
      <c r="U20" s="32" t="s">
        <v>29</v>
      </c>
      <c r="V20" s="34" t="s">
        <v>62</v>
      </c>
      <c r="W20" s="28">
        <v>3.34</v>
      </c>
      <c r="X20" s="12">
        <f>$W$20*12*X35</f>
        <v>21005.928</v>
      </c>
      <c r="Y20" s="12">
        <f t="shared" ref="Y20:AN20" si="41">$W$20*12*Y35</f>
        <v>12993.936</v>
      </c>
      <c r="Z20" s="12">
        <f t="shared" si="41"/>
        <v>20849.616000000002</v>
      </c>
      <c r="AA20" s="12">
        <f t="shared" si="41"/>
        <v>13446.84</v>
      </c>
      <c r="AB20" s="12">
        <f t="shared" si="41"/>
        <v>20384.687999999998</v>
      </c>
      <c r="AC20" s="12">
        <f t="shared" si="41"/>
        <v>20681.28</v>
      </c>
      <c r="AD20" s="12">
        <f t="shared" si="41"/>
        <v>20528.976000000002</v>
      </c>
      <c r="AE20" s="12">
        <f t="shared" si="41"/>
        <v>21033.983999999997</v>
      </c>
      <c r="AF20" s="12">
        <f t="shared" si="41"/>
        <v>20472.864000000001</v>
      </c>
      <c r="AG20" s="12">
        <f t="shared" si="41"/>
        <v>20448.815999999999</v>
      </c>
      <c r="AH20" s="12">
        <f t="shared" si="41"/>
        <v>20528.976000000002</v>
      </c>
      <c r="AI20" s="12">
        <f t="shared" si="41"/>
        <v>20761.439999999999</v>
      </c>
      <c r="AJ20" s="12">
        <f t="shared" si="41"/>
        <v>20605.128000000001</v>
      </c>
      <c r="AK20" s="12">
        <f t="shared" si="41"/>
        <v>21050.016</v>
      </c>
      <c r="AL20" s="12">
        <f t="shared" si="41"/>
        <v>21170.256000000001</v>
      </c>
      <c r="AM20" s="12">
        <f t="shared" si="41"/>
        <v>20709.335999999999</v>
      </c>
      <c r="AN20" s="12">
        <f t="shared" si="41"/>
        <v>20532.983999999997</v>
      </c>
      <c r="AO20" s="32" t="s">
        <v>29</v>
      </c>
      <c r="AP20" s="34" t="s">
        <v>62</v>
      </c>
      <c r="AQ20" s="28">
        <v>3.34</v>
      </c>
      <c r="AR20" s="12">
        <f>$AQ$20*12*AR35</f>
        <v>23170.248</v>
      </c>
      <c r="AS20" s="12">
        <f>$AQ$20*12*AS35</f>
        <v>17430.791999999998</v>
      </c>
      <c r="AT20" s="32" t="s">
        <v>29</v>
      </c>
      <c r="AU20" s="34" t="s">
        <v>62</v>
      </c>
      <c r="AV20" s="28">
        <v>3.34</v>
      </c>
      <c r="AW20" s="12">
        <f>$AV$20*12*AW35</f>
        <v>14028</v>
      </c>
      <c r="AX20" s="12">
        <f t="shared" ref="AX20" si="42">$AV$20*12*AX35</f>
        <v>21150.216</v>
      </c>
      <c r="AY20" s="50" t="s">
        <v>29</v>
      </c>
      <c r="AZ20" s="52" t="s">
        <v>62</v>
      </c>
      <c r="BA20" s="48">
        <v>3.34</v>
      </c>
      <c r="BB20" s="12">
        <f>$BA$20*12*BB35</f>
        <v>3615.2159999999999</v>
      </c>
      <c r="BC20" s="12">
        <f t="shared" ref="BC20:BE20" si="43">$BA$20*12*BC35</f>
        <v>19995.911999999997</v>
      </c>
      <c r="BD20" s="12">
        <f t="shared" si="43"/>
        <v>28961.808000000001</v>
      </c>
      <c r="BE20" s="12">
        <f t="shared" si="43"/>
        <v>20913.743999999999</v>
      </c>
    </row>
    <row r="21" spans="1:57" s="13" customFormat="1" ht="27.75" customHeight="1" x14ac:dyDescent="0.2">
      <c r="A21" s="32"/>
      <c r="B21" s="28"/>
      <c r="C21" s="28"/>
      <c r="D21" s="12"/>
      <c r="E21" s="12"/>
      <c r="F21" s="12"/>
      <c r="G21" s="12"/>
      <c r="H21" s="12"/>
      <c r="I21" s="12"/>
      <c r="J21" s="12"/>
      <c r="K21" s="12"/>
      <c r="L21" s="12"/>
      <c r="M21" s="12"/>
      <c r="N21" s="12"/>
      <c r="O21" s="12"/>
      <c r="P21" s="12"/>
      <c r="Q21" s="32"/>
      <c r="R21" s="28"/>
      <c r="S21" s="28"/>
      <c r="T21" s="12"/>
      <c r="U21" s="32" t="s">
        <v>63</v>
      </c>
      <c r="V21" s="28" t="s">
        <v>1</v>
      </c>
      <c r="W21" s="28">
        <v>4.04</v>
      </c>
      <c r="X21" s="12">
        <f>$W$21*12*X35</f>
        <v>25408.368000000002</v>
      </c>
      <c r="Y21" s="12">
        <f t="shared" ref="Y21:AN21" si="44">$W$21*12*Y35</f>
        <v>15717.216</v>
      </c>
      <c r="Z21" s="12">
        <f t="shared" si="44"/>
        <v>25219.296000000006</v>
      </c>
      <c r="AA21" s="12">
        <f t="shared" si="44"/>
        <v>16265.04</v>
      </c>
      <c r="AB21" s="12">
        <f t="shared" si="44"/>
        <v>24656.928000000004</v>
      </c>
      <c r="AC21" s="12">
        <f t="shared" si="44"/>
        <v>25015.68</v>
      </c>
      <c r="AD21" s="12">
        <f t="shared" si="44"/>
        <v>24831.456000000006</v>
      </c>
      <c r="AE21" s="12">
        <f t="shared" si="44"/>
        <v>25442.304</v>
      </c>
      <c r="AF21" s="12">
        <f t="shared" si="44"/>
        <v>24763.584000000003</v>
      </c>
      <c r="AG21" s="12">
        <f t="shared" si="44"/>
        <v>24734.496000000003</v>
      </c>
      <c r="AH21" s="12">
        <f t="shared" si="44"/>
        <v>24831.456000000006</v>
      </c>
      <c r="AI21" s="12">
        <f t="shared" si="44"/>
        <v>25112.640000000003</v>
      </c>
      <c r="AJ21" s="12">
        <f t="shared" si="44"/>
        <v>24923.568000000003</v>
      </c>
      <c r="AK21" s="12">
        <f t="shared" si="44"/>
        <v>25461.696000000004</v>
      </c>
      <c r="AL21" s="12">
        <f t="shared" si="44"/>
        <v>25607.136000000006</v>
      </c>
      <c r="AM21" s="12">
        <f t="shared" si="44"/>
        <v>25049.616000000005</v>
      </c>
      <c r="AN21" s="12">
        <f t="shared" si="44"/>
        <v>24836.304</v>
      </c>
      <c r="AO21" s="32" t="s">
        <v>63</v>
      </c>
      <c r="AP21" s="28" t="s">
        <v>1</v>
      </c>
      <c r="AQ21" s="28">
        <v>4.04</v>
      </c>
      <c r="AR21" s="12">
        <f>$AQ$21*12*AR35</f>
        <v>28026.288000000004</v>
      </c>
      <c r="AS21" s="12">
        <f>$AQ$21*12*AS35</f>
        <v>21083.952000000001</v>
      </c>
      <c r="AT21" s="32" t="s">
        <v>63</v>
      </c>
      <c r="AU21" s="28" t="s">
        <v>1</v>
      </c>
      <c r="AV21" s="28">
        <v>4.04</v>
      </c>
      <c r="AW21" s="12">
        <f>$AV$21*12*AW35</f>
        <v>16968</v>
      </c>
      <c r="AX21" s="12">
        <f t="shared" ref="AX21" si="45">$AV$21*12*AX35</f>
        <v>25582.896000000004</v>
      </c>
      <c r="AY21" s="50" t="s">
        <v>63</v>
      </c>
      <c r="AZ21" s="48" t="s">
        <v>1</v>
      </c>
      <c r="BA21" s="48">
        <v>4.04</v>
      </c>
      <c r="BB21" s="12">
        <f>$BA$21*12*BB35</f>
        <v>4372.8960000000006</v>
      </c>
      <c r="BC21" s="12">
        <f t="shared" ref="BC21:BE21" si="46">$BA$21*12*BC35</f>
        <v>24186.672000000002</v>
      </c>
      <c r="BD21" s="12">
        <f t="shared" si="46"/>
        <v>35031.648000000001</v>
      </c>
      <c r="BE21" s="12">
        <f t="shared" si="46"/>
        <v>25296.864000000001</v>
      </c>
    </row>
    <row r="22" spans="1:57" s="13" customFormat="1" ht="12.75" customHeight="1" x14ac:dyDescent="0.2">
      <c r="A22" s="31" t="s">
        <v>6</v>
      </c>
      <c r="B22" s="28"/>
      <c r="C22" s="35">
        <f>SUM(C23:C25)</f>
        <v>2.4399999999999995</v>
      </c>
      <c r="D22" s="18">
        <f>SUM(D23:D25)</f>
        <v>7240.9439999999995</v>
      </c>
      <c r="E22" s="18">
        <f t="shared" ref="E22:P22" si="47">SUM(E23:E25)</f>
        <v>15058.703999999998</v>
      </c>
      <c r="F22" s="18">
        <f t="shared" si="47"/>
        <v>4526.6880000000001</v>
      </c>
      <c r="G22" s="18">
        <f t="shared" si="47"/>
        <v>7205.8079999999991</v>
      </c>
      <c r="H22" s="18">
        <f t="shared" si="47"/>
        <v>6769.5359999999991</v>
      </c>
      <c r="I22" s="18">
        <f t="shared" si="47"/>
        <v>14604.864000000001</v>
      </c>
      <c r="J22" s="18">
        <f t="shared" si="47"/>
        <v>18841.68</v>
      </c>
      <c r="K22" s="18">
        <f t="shared" si="47"/>
        <v>18086.256000000001</v>
      </c>
      <c r="L22" s="18">
        <f t="shared" si="47"/>
        <v>15237.311999999998</v>
      </c>
      <c r="M22" s="18">
        <f t="shared" si="47"/>
        <v>24606.911999999997</v>
      </c>
      <c r="N22" s="18">
        <f t="shared" si="47"/>
        <v>24633.263999999996</v>
      </c>
      <c r="O22" s="18">
        <f t="shared" si="47"/>
        <v>19845.983999999997</v>
      </c>
      <c r="P22" s="18">
        <f t="shared" si="47"/>
        <v>24548.351999999999</v>
      </c>
      <c r="Q22" s="31" t="s">
        <v>6</v>
      </c>
      <c r="R22" s="28"/>
      <c r="S22" s="35">
        <f>SUM(S23:S25)</f>
        <v>2.4399999999999995</v>
      </c>
      <c r="T22" s="18">
        <f>SUM(T23:T25)</f>
        <v>19684.943999999996</v>
      </c>
      <c r="U22" s="31" t="s">
        <v>6</v>
      </c>
      <c r="V22" s="28"/>
      <c r="W22" s="35">
        <f>SUM(W23:W25)</f>
        <v>3.2199999999999998</v>
      </c>
      <c r="X22" s="18">
        <f>SUM(X23:X25)</f>
        <v>20251.224000000002</v>
      </c>
      <c r="Y22" s="18">
        <f t="shared" ref="Y22:AN22" si="48">SUM(Y23:Y25)</f>
        <v>12527.088</v>
      </c>
      <c r="Z22" s="18">
        <f t="shared" si="48"/>
        <v>20100.528000000002</v>
      </c>
      <c r="AA22" s="18">
        <f t="shared" si="48"/>
        <v>12963.720000000001</v>
      </c>
      <c r="AB22" s="18">
        <f t="shared" si="48"/>
        <v>19652.304</v>
      </c>
      <c r="AC22" s="18">
        <f t="shared" si="48"/>
        <v>19938.240000000002</v>
      </c>
      <c r="AD22" s="18">
        <f t="shared" si="48"/>
        <v>19791.408000000003</v>
      </c>
      <c r="AE22" s="18">
        <f t="shared" si="48"/>
        <v>20278.272000000001</v>
      </c>
      <c r="AF22" s="18">
        <f t="shared" si="48"/>
        <v>19737.311999999998</v>
      </c>
      <c r="AG22" s="18">
        <f t="shared" si="48"/>
        <v>19714.128000000001</v>
      </c>
      <c r="AH22" s="18">
        <f t="shared" si="48"/>
        <v>19791.408000000003</v>
      </c>
      <c r="AI22" s="18">
        <f t="shared" si="48"/>
        <v>20015.52</v>
      </c>
      <c r="AJ22" s="18">
        <f t="shared" si="48"/>
        <v>19864.824000000001</v>
      </c>
      <c r="AK22" s="18">
        <f t="shared" si="48"/>
        <v>20293.728000000003</v>
      </c>
      <c r="AL22" s="18">
        <f t="shared" si="48"/>
        <v>20409.648000000001</v>
      </c>
      <c r="AM22" s="18">
        <f t="shared" si="48"/>
        <v>19965.288</v>
      </c>
      <c r="AN22" s="18">
        <f t="shared" si="48"/>
        <v>19795.272000000001</v>
      </c>
      <c r="AO22" s="31" t="s">
        <v>6</v>
      </c>
      <c r="AP22" s="28"/>
      <c r="AQ22" s="35">
        <f>SUM(AQ23:AQ25)</f>
        <v>3.2</v>
      </c>
      <c r="AR22" s="18">
        <f>SUM(AR23:AR25)</f>
        <v>22199.040000000001</v>
      </c>
      <c r="AS22" s="18">
        <f>SUM(AS23:AS25)</f>
        <v>16700.16</v>
      </c>
      <c r="AT22" s="31" t="s">
        <v>6</v>
      </c>
      <c r="AU22" s="28"/>
      <c r="AV22" s="35">
        <f>SUM(AV23:AV25)</f>
        <v>2.34</v>
      </c>
      <c r="AW22" s="18">
        <f>SUM(AW23:AW25)</f>
        <v>9828</v>
      </c>
      <c r="AX22" s="18">
        <f t="shared" ref="AX22" si="49">SUM(AX23:AX25)</f>
        <v>14817.816000000003</v>
      </c>
      <c r="AY22" s="41" t="s">
        <v>6</v>
      </c>
      <c r="AZ22" s="48"/>
      <c r="BA22" s="49">
        <f>SUM(BA23:BA25)</f>
        <v>4.34</v>
      </c>
      <c r="BB22" s="18">
        <f>SUM(BB23:BB25)</f>
        <v>4697.616</v>
      </c>
      <c r="BC22" s="18">
        <f t="shared" ref="BC22:BE22" si="50">SUM(BC23:BC25)</f>
        <v>25982.711999999996</v>
      </c>
      <c r="BD22" s="18">
        <f t="shared" si="50"/>
        <v>37633.007999999994</v>
      </c>
      <c r="BE22" s="18">
        <f t="shared" si="50"/>
        <v>27175.343999999997</v>
      </c>
    </row>
    <row r="23" spans="1:57" s="13" customFormat="1" ht="39.75" customHeight="1" x14ac:dyDescent="0.2">
      <c r="A23" s="30" t="s">
        <v>40</v>
      </c>
      <c r="B23" s="28" t="s">
        <v>1</v>
      </c>
      <c r="C23" s="28">
        <v>1.1299999999999999</v>
      </c>
      <c r="D23" s="12">
        <f>$C$23*D35*12</f>
        <v>3353.3879999999999</v>
      </c>
      <c r="E23" s="12">
        <f t="shared" ref="E23:P23" si="51">$C$23*E35*12</f>
        <v>6973.9079999999985</v>
      </c>
      <c r="F23" s="12">
        <f t="shared" si="51"/>
        <v>2096.3759999999997</v>
      </c>
      <c r="G23" s="12">
        <f t="shared" si="51"/>
        <v>3337.1159999999995</v>
      </c>
      <c r="H23" s="12">
        <f t="shared" si="51"/>
        <v>3135.0719999999997</v>
      </c>
      <c r="I23" s="12">
        <f t="shared" si="51"/>
        <v>6763.7280000000001</v>
      </c>
      <c r="J23" s="12">
        <f t="shared" si="51"/>
        <v>8725.86</v>
      </c>
      <c r="K23" s="12">
        <f t="shared" si="51"/>
        <v>8376.0119999999988</v>
      </c>
      <c r="L23" s="12">
        <f t="shared" si="51"/>
        <v>7056.6239999999989</v>
      </c>
      <c r="M23" s="12">
        <f t="shared" si="51"/>
        <v>11395.823999999999</v>
      </c>
      <c r="N23" s="12">
        <f t="shared" si="51"/>
        <v>11408.027999999998</v>
      </c>
      <c r="O23" s="12">
        <f t="shared" si="51"/>
        <v>9190.9679999999989</v>
      </c>
      <c r="P23" s="12">
        <f t="shared" si="51"/>
        <v>11368.704</v>
      </c>
      <c r="Q23" s="30" t="s">
        <v>40</v>
      </c>
      <c r="R23" s="28" t="s">
        <v>1</v>
      </c>
      <c r="S23" s="28">
        <v>1.1299999999999999</v>
      </c>
      <c r="T23" s="12">
        <f>$S$23*T35*12</f>
        <v>9116.387999999999</v>
      </c>
      <c r="U23" s="30" t="s">
        <v>40</v>
      </c>
      <c r="V23" s="28" t="s">
        <v>1</v>
      </c>
      <c r="W23" s="28">
        <v>1.1100000000000001</v>
      </c>
      <c r="X23" s="12">
        <f>$W$23*X35*12</f>
        <v>6981.0120000000006</v>
      </c>
      <c r="Y23" s="12">
        <f t="shared" ref="Y23:AN23" si="52">$W$23*Y35*12</f>
        <v>4318.3440000000001</v>
      </c>
      <c r="Z23" s="12">
        <f t="shared" si="52"/>
        <v>6929.0640000000021</v>
      </c>
      <c r="AA23" s="12">
        <f t="shared" si="52"/>
        <v>4468.8600000000006</v>
      </c>
      <c r="AB23" s="12">
        <f t="shared" si="52"/>
        <v>6774.5520000000006</v>
      </c>
      <c r="AC23" s="12">
        <f t="shared" si="52"/>
        <v>6873.1200000000008</v>
      </c>
      <c r="AD23" s="12">
        <f t="shared" si="52"/>
        <v>6822.5040000000017</v>
      </c>
      <c r="AE23" s="12">
        <f t="shared" si="52"/>
        <v>6990.3360000000002</v>
      </c>
      <c r="AF23" s="12">
        <f t="shared" si="52"/>
        <v>6803.8560000000007</v>
      </c>
      <c r="AG23" s="12">
        <f t="shared" si="52"/>
        <v>6795.8639999999996</v>
      </c>
      <c r="AH23" s="12">
        <f t="shared" si="52"/>
        <v>6822.5040000000017</v>
      </c>
      <c r="AI23" s="12">
        <f t="shared" si="52"/>
        <v>6899.76</v>
      </c>
      <c r="AJ23" s="12">
        <f t="shared" si="52"/>
        <v>6847.8120000000008</v>
      </c>
      <c r="AK23" s="12">
        <f t="shared" si="52"/>
        <v>6995.6640000000007</v>
      </c>
      <c r="AL23" s="12">
        <f t="shared" si="52"/>
        <v>7035.6240000000016</v>
      </c>
      <c r="AM23" s="12">
        <f t="shared" si="52"/>
        <v>6882.4440000000013</v>
      </c>
      <c r="AN23" s="12">
        <f t="shared" si="52"/>
        <v>6823.8360000000002</v>
      </c>
      <c r="AO23" s="30" t="s">
        <v>40</v>
      </c>
      <c r="AP23" s="28" t="s">
        <v>1</v>
      </c>
      <c r="AQ23" s="28">
        <v>1.1100000000000001</v>
      </c>
      <c r="AR23" s="12">
        <f>$AQ$23*AR35*12</f>
        <v>7700.2920000000004</v>
      </c>
      <c r="AS23" s="12">
        <f>$AQ$23*AS35*12</f>
        <v>5792.8680000000004</v>
      </c>
      <c r="AT23" s="45" t="s">
        <v>40</v>
      </c>
      <c r="AU23" s="28" t="s">
        <v>1</v>
      </c>
      <c r="AV23" s="28">
        <v>1.1299999999999999</v>
      </c>
      <c r="AW23" s="12">
        <f>$AV$23*AW35*12</f>
        <v>4745.9999999999991</v>
      </c>
      <c r="AX23" s="12">
        <f t="shared" ref="AX23" si="53">$AV$23*AX35*12</f>
        <v>7155.612000000001</v>
      </c>
      <c r="AY23" s="30" t="s">
        <v>40</v>
      </c>
      <c r="AZ23" s="48" t="s">
        <v>1</v>
      </c>
      <c r="BA23" s="48">
        <v>1.1299999999999999</v>
      </c>
      <c r="BB23" s="12">
        <f>$BA$23*BB35*12</f>
        <v>1223.1119999999999</v>
      </c>
      <c r="BC23" s="12">
        <f t="shared" ref="BC23:BE23" si="54">$BA$23*BC35*12</f>
        <v>6765.0839999999989</v>
      </c>
      <c r="BD23" s="12">
        <f t="shared" si="54"/>
        <v>9798.4559999999983</v>
      </c>
      <c r="BE23" s="12">
        <f t="shared" si="54"/>
        <v>7075.6079999999984</v>
      </c>
    </row>
    <row r="24" spans="1:57" s="13" customFormat="1" ht="59.25" customHeight="1" x14ac:dyDescent="0.2">
      <c r="A24" s="30" t="s">
        <v>41</v>
      </c>
      <c r="B24" s="34" t="s">
        <v>5</v>
      </c>
      <c r="C24" s="28">
        <v>0.16</v>
      </c>
      <c r="D24" s="12">
        <f>$C$24*D35*12</f>
        <v>474.81600000000003</v>
      </c>
      <c r="E24" s="12">
        <f t="shared" ref="E24:P24" si="55">$C$24*E35*12</f>
        <v>987.4559999999999</v>
      </c>
      <c r="F24" s="12">
        <f t="shared" si="55"/>
        <v>296.83199999999999</v>
      </c>
      <c r="G24" s="12">
        <f t="shared" si="55"/>
        <v>472.51199999999994</v>
      </c>
      <c r="H24" s="12">
        <f t="shared" si="55"/>
        <v>443.904</v>
      </c>
      <c r="I24" s="12">
        <f t="shared" si="55"/>
        <v>957.69600000000014</v>
      </c>
      <c r="J24" s="12">
        <f t="shared" si="55"/>
        <v>1235.52</v>
      </c>
      <c r="K24" s="12">
        <f t="shared" si="55"/>
        <v>1185.9840000000002</v>
      </c>
      <c r="L24" s="12">
        <f t="shared" si="55"/>
        <v>999.16799999999989</v>
      </c>
      <c r="M24" s="12">
        <f t="shared" si="55"/>
        <v>1613.568</v>
      </c>
      <c r="N24" s="12">
        <f t="shared" si="55"/>
        <v>1615.296</v>
      </c>
      <c r="O24" s="12">
        <f t="shared" si="55"/>
        <v>1301.376</v>
      </c>
      <c r="P24" s="12">
        <f t="shared" si="55"/>
        <v>1609.7280000000001</v>
      </c>
      <c r="Q24" s="30" t="s">
        <v>41</v>
      </c>
      <c r="R24" s="34" t="s">
        <v>5</v>
      </c>
      <c r="S24" s="28">
        <v>0.16</v>
      </c>
      <c r="T24" s="12">
        <f>$S$24*T35*12</f>
        <v>1290.816</v>
      </c>
      <c r="U24" s="30" t="s">
        <v>41</v>
      </c>
      <c r="V24" s="34" t="s">
        <v>5</v>
      </c>
      <c r="W24" s="28">
        <v>0.16</v>
      </c>
      <c r="X24" s="12">
        <f>$W$24*X35*12</f>
        <v>1006.2720000000002</v>
      </c>
      <c r="Y24" s="12">
        <f t="shared" ref="Y24:AN24" si="56">$W$24*Y35*12</f>
        <v>622.46399999999994</v>
      </c>
      <c r="Z24" s="12">
        <f t="shared" si="56"/>
        <v>998.78400000000011</v>
      </c>
      <c r="AA24" s="12">
        <f t="shared" si="56"/>
        <v>644.16</v>
      </c>
      <c r="AB24" s="12">
        <f t="shared" si="56"/>
        <v>976.51200000000006</v>
      </c>
      <c r="AC24" s="12">
        <f t="shared" si="56"/>
        <v>990.72</v>
      </c>
      <c r="AD24" s="12">
        <f t="shared" si="56"/>
        <v>983.42400000000021</v>
      </c>
      <c r="AE24" s="12">
        <f t="shared" si="56"/>
        <v>1007.6159999999999</v>
      </c>
      <c r="AF24" s="12">
        <f t="shared" si="56"/>
        <v>980.7360000000001</v>
      </c>
      <c r="AG24" s="12">
        <f t="shared" si="56"/>
        <v>979.58400000000006</v>
      </c>
      <c r="AH24" s="12">
        <f t="shared" si="56"/>
        <v>983.42400000000021</v>
      </c>
      <c r="AI24" s="12">
        <f t="shared" si="56"/>
        <v>994.56</v>
      </c>
      <c r="AJ24" s="12">
        <f t="shared" si="56"/>
        <v>987.072</v>
      </c>
      <c r="AK24" s="12">
        <f t="shared" si="56"/>
        <v>1008.3840000000001</v>
      </c>
      <c r="AL24" s="12">
        <f t="shared" si="56"/>
        <v>1014.1440000000002</v>
      </c>
      <c r="AM24" s="12">
        <f t="shared" si="56"/>
        <v>992.06400000000008</v>
      </c>
      <c r="AN24" s="12">
        <f t="shared" si="56"/>
        <v>983.61599999999987</v>
      </c>
      <c r="AO24" s="30" t="s">
        <v>41</v>
      </c>
      <c r="AP24" s="34" t="s">
        <v>5</v>
      </c>
      <c r="AQ24" s="28">
        <v>0.16</v>
      </c>
      <c r="AR24" s="12">
        <f>$AQ$24*AR35*12</f>
        <v>1109.9520000000002</v>
      </c>
      <c r="AS24" s="12">
        <f>$AQ$24*AS35*12</f>
        <v>835.00800000000004</v>
      </c>
      <c r="AT24" s="45" t="s">
        <v>41</v>
      </c>
      <c r="AU24" s="34" t="s">
        <v>5</v>
      </c>
      <c r="AV24" s="28">
        <v>0.16</v>
      </c>
      <c r="AW24" s="12">
        <f>$AV$24*AW35*12</f>
        <v>672</v>
      </c>
      <c r="AX24" s="12">
        <f t="shared" ref="AX24" si="57">$AV$24*AX35*12</f>
        <v>1013.184</v>
      </c>
      <c r="AY24" s="30" t="s">
        <v>41</v>
      </c>
      <c r="AZ24" s="52" t="s">
        <v>5</v>
      </c>
      <c r="BA24" s="48">
        <v>0.16</v>
      </c>
      <c r="BB24" s="12">
        <f>$BA$24*BB35*12</f>
        <v>173.184</v>
      </c>
      <c r="BC24" s="12">
        <f t="shared" ref="BC24:BE24" si="58">$BA$24*BC35*12</f>
        <v>957.88799999999992</v>
      </c>
      <c r="BD24" s="12">
        <f t="shared" si="58"/>
        <v>1387.3920000000001</v>
      </c>
      <c r="BE24" s="12">
        <f t="shared" si="58"/>
        <v>1001.856</v>
      </c>
    </row>
    <row r="25" spans="1:57" s="13" customFormat="1" ht="73.5" customHeight="1" x14ac:dyDescent="0.2">
      <c r="A25" s="30" t="s">
        <v>42</v>
      </c>
      <c r="B25" s="28" t="s">
        <v>4</v>
      </c>
      <c r="C25" s="28">
        <v>1.1499999999999999</v>
      </c>
      <c r="D25" s="24">
        <f>$C$25*D35*12</f>
        <v>3412.74</v>
      </c>
      <c r="E25" s="24">
        <f t="shared" ref="E25:P25" si="59">$C$25*E35*12</f>
        <v>7097.3399999999992</v>
      </c>
      <c r="F25" s="24">
        <f t="shared" si="59"/>
        <v>2133.48</v>
      </c>
      <c r="G25" s="24">
        <f t="shared" si="59"/>
        <v>3396.18</v>
      </c>
      <c r="H25" s="24">
        <f t="shared" si="59"/>
        <v>3190.5599999999995</v>
      </c>
      <c r="I25" s="24">
        <f t="shared" si="59"/>
        <v>6883.4400000000005</v>
      </c>
      <c r="J25" s="24">
        <f t="shared" si="59"/>
        <v>8880.2999999999993</v>
      </c>
      <c r="K25" s="24">
        <f t="shared" si="59"/>
        <v>8524.26</v>
      </c>
      <c r="L25" s="24">
        <f t="shared" si="59"/>
        <v>7181.5199999999986</v>
      </c>
      <c r="M25" s="24">
        <f t="shared" si="59"/>
        <v>11597.519999999999</v>
      </c>
      <c r="N25" s="24">
        <f t="shared" si="59"/>
        <v>11609.939999999999</v>
      </c>
      <c r="O25" s="24">
        <f t="shared" si="59"/>
        <v>9353.64</v>
      </c>
      <c r="P25" s="24">
        <f t="shared" si="59"/>
        <v>11569.919999999998</v>
      </c>
      <c r="Q25" s="30" t="s">
        <v>42</v>
      </c>
      <c r="R25" s="28" t="s">
        <v>4</v>
      </c>
      <c r="S25" s="28">
        <v>1.1499999999999999</v>
      </c>
      <c r="T25" s="24">
        <f>$S$25*T35*12</f>
        <v>9277.739999999998</v>
      </c>
      <c r="U25" s="30" t="s">
        <v>64</v>
      </c>
      <c r="V25" s="28" t="s">
        <v>4</v>
      </c>
      <c r="W25" s="28">
        <v>1.95</v>
      </c>
      <c r="X25" s="24">
        <f>$W$25*X35*12</f>
        <v>12263.94</v>
      </c>
      <c r="Y25" s="24">
        <f t="shared" ref="Y25:AN25" si="60">$W$25*Y35*12</f>
        <v>7586.2799999999988</v>
      </c>
      <c r="Z25" s="24">
        <f t="shared" si="60"/>
        <v>12172.68</v>
      </c>
      <c r="AA25" s="24">
        <f t="shared" si="60"/>
        <v>7850.7000000000007</v>
      </c>
      <c r="AB25" s="24">
        <f t="shared" si="60"/>
        <v>11901.24</v>
      </c>
      <c r="AC25" s="24">
        <f t="shared" si="60"/>
        <v>12074.4</v>
      </c>
      <c r="AD25" s="24">
        <f t="shared" si="60"/>
        <v>11985.480000000001</v>
      </c>
      <c r="AE25" s="24">
        <f t="shared" si="60"/>
        <v>12280.32</v>
      </c>
      <c r="AF25" s="24">
        <f t="shared" si="60"/>
        <v>11952.72</v>
      </c>
      <c r="AG25" s="24">
        <f t="shared" si="60"/>
        <v>11938.68</v>
      </c>
      <c r="AH25" s="24">
        <f t="shared" si="60"/>
        <v>11985.480000000001</v>
      </c>
      <c r="AI25" s="24">
        <f t="shared" si="60"/>
        <v>12121.2</v>
      </c>
      <c r="AJ25" s="24">
        <f t="shared" si="60"/>
        <v>12029.94</v>
      </c>
      <c r="AK25" s="24">
        <f t="shared" si="60"/>
        <v>12289.68</v>
      </c>
      <c r="AL25" s="24">
        <f t="shared" si="60"/>
        <v>12359.880000000001</v>
      </c>
      <c r="AM25" s="24">
        <f t="shared" si="60"/>
        <v>12090.78</v>
      </c>
      <c r="AN25" s="24">
        <f t="shared" si="60"/>
        <v>11987.82</v>
      </c>
      <c r="AO25" s="30" t="s">
        <v>64</v>
      </c>
      <c r="AP25" s="28" t="s">
        <v>4</v>
      </c>
      <c r="AQ25" s="28">
        <v>1.93</v>
      </c>
      <c r="AR25" s="24">
        <f>$AQ$25*AR35*12</f>
        <v>13388.795999999998</v>
      </c>
      <c r="AS25" s="24">
        <f>$AQ$25*AS35*12</f>
        <v>10072.284</v>
      </c>
      <c r="AT25" s="45" t="s">
        <v>75</v>
      </c>
      <c r="AU25" s="28" t="s">
        <v>4</v>
      </c>
      <c r="AV25" s="28">
        <v>1.05</v>
      </c>
      <c r="AW25" s="24">
        <f>$AV$25*AW35*12</f>
        <v>4410</v>
      </c>
      <c r="AX25" s="24">
        <f t="shared" ref="AX25" si="61">$AV$25*AX35*12</f>
        <v>6649.02</v>
      </c>
      <c r="AY25" s="30" t="s">
        <v>79</v>
      </c>
      <c r="AZ25" s="48" t="s">
        <v>4</v>
      </c>
      <c r="BA25" s="48">
        <v>3.05</v>
      </c>
      <c r="BB25" s="24">
        <f>$BA$25*BB35*12</f>
        <v>3301.32</v>
      </c>
      <c r="BC25" s="24">
        <f t="shared" ref="BC25:BE25" si="62">$BA$25*BC35*12</f>
        <v>18259.739999999998</v>
      </c>
      <c r="BD25" s="24">
        <f t="shared" si="62"/>
        <v>26447.159999999996</v>
      </c>
      <c r="BE25" s="24">
        <f t="shared" si="62"/>
        <v>19097.879999999997</v>
      </c>
    </row>
    <row r="26" spans="1:57" s="13" customFormat="1" ht="36" customHeight="1" x14ac:dyDescent="0.2">
      <c r="A26" s="27" t="s">
        <v>3</v>
      </c>
      <c r="B26" s="28"/>
      <c r="C26" s="35">
        <f>SUM(C27:C31)</f>
        <v>10.84</v>
      </c>
      <c r="D26" s="18">
        <f>SUM(D27:D31)</f>
        <v>32168.784000000007</v>
      </c>
      <c r="E26" s="18">
        <f t="shared" ref="E26:P26" si="63">SUM(E27:E31)</f>
        <v>66900.144</v>
      </c>
      <c r="F26" s="18">
        <f t="shared" si="63"/>
        <v>20110.368000000002</v>
      </c>
      <c r="G26" s="18">
        <f t="shared" si="63"/>
        <v>32012.687999999998</v>
      </c>
      <c r="H26" s="18">
        <f t="shared" si="63"/>
        <v>30074.495999999999</v>
      </c>
      <c r="I26" s="18">
        <f t="shared" si="63"/>
        <v>64883.90400000001</v>
      </c>
      <c r="J26" s="18">
        <f t="shared" si="63"/>
        <v>83706.48</v>
      </c>
      <c r="K26" s="18">
        <f t="shared" si="63"/>
        <v>80350.416000000012</v>
      </c>
      <c r="L26" s="18">
        <f t="shared" si="63"/>
        <v>67693.631999999998</v>
      </c>
      <c r="M26" s="18">
        <f t="shared" si="63"/>
        <v>109319.232</v>
      </c>
      <c r="N26" s="18">
        <f t="shared" si="63"/>
        <v>109436.304</v>
      </c>
      <c r="O26" s="18">
        <f t="shared" si="63"/>
        <v>88168.224000000002</v>
      </c>
      <c r="P26" s="18">
        <f t="shared" si="63"/>
        <v>109059.07200000001</v>
      </c>
      <c r="Q26" s="27" t="s">
        <v>3</v>
      </c>
      <c r="R26" s="28"/>
      <c r="S26" s="35">
        <f>SUM(S27:S31)</f>
        <v>6.69</v>
      </c>
      <c r="T26" s="18">
        <f>SUM(T27:T31)</f>
        <v>53972.243999999999</v>
      </c>
      <c r="U26" s="27" t="s">
        <v>3</v>
      </c>
      <c r="V26" s="28"/>
      <c r="W26" s="35">
        <f>SUM(W27:W31)</f>
        <v>6.08</v>
      </c>
      <c r="X26" s="18">
        <f>SUM(X27:X31)</f>
        <v>38238.336000000003</v>
      </c>
      <c r="Y26" s="18">
        <f t="shared" ref="Y26:AN26" si="64">SUM(Y27:Y31)</f>
        <v>23653.631999999998</v>
      </c>
      <c r="Z26" s="18">
        <f t="shared" si="64"/>
        <v>37953.792000000001</v>
      </c>
      <c r="AA26" s="18">
        <f t="shared" si="64"/>
        <v>24478.079999999998</v>
      </c>
      <c r="AB26" s="18">
        <f t="shared" si="64"/>
        <v>37107.455999999998</v>
      </c>
      <c r="AC26" s="18">
        <f t="shared" si="64"/>
        <v>37647.360000000001</v>
      </c>
      <c r="AD26" s="18">
        <f t="shared" si="64"/>
        <v>37370.112000000001</v>
      </c>
      <c r="AE26" s="18">
        <f t="shared" si="64"/>
        <v>38289.407999999996</v>
      </c>
      <c r="AF26" s="18">
        <f t="shared" si="64"/>
        <v>37267.968000000001</v>
      </c>
      <c r="AG26" s="18">
        <f t="shared" si="64"/>
        <v>37224.191999999995</v>
      </c>
      <c r="AH26" s="18">
        <f t="shared" si="64"/>
        <v>37370.112000000001</v>
      </c>
      <c r="AI26" s="18">
        <f t="shared" si="64"/>
        <v>37793.280000000006</v>
      </c>
      <c r="AJ26" s="18">
        <f t="shared" si="64"/>
        <v>37508.736000000004</v>
      </c>
      <c r="AK26" s="18">
        <f t="shared" si="64"/>
        <v>38318.592000000004</v>
      </c>
      <c r="AL26" s="18">
        <f t="shared" si="64"/>
        <v>38537.472000000009</v>
      </c>
      <c r="AM26" s="18">
        <f t="shared" si="64"/>
        <v>37698.432000000001</v>
      </c>
      <c r="AN26" s="18">
        <f t="shared" si="64"/>
        <v>37377.407999999996</v>
      </c>
      <c r="AO26" s="27" t="s">
        <v>3</v>
      </c>
      <c r="AP26" s="28"/>
      <c r="AQ26" s="35">
        <f>SUM(AQ27:AQ31)</f>
        <v>4.03</v>
      </c>
      <c r="AR26" s="18">
        <f>SUM(AR27:AR31)</f>
        <v>27956.915999999997</v>
      </c>
      <c r="AS26" s="18">
        <f>SUM(AS27:AS31)</f>
        <v>21031.763999999999</v>
      </c>
      <c r="AT26" s="27" t="s">
        <v>3</v>
      </c>
      <c r="AU26" s="28"/>
      <c r="AV26" s="35">
        <f>SUM(AV27:AV31)</f>
        <v>8.06</v>
      </c>
      <c r="AW26" s="18">
        <f>SUM(AW27:AW31)</f>
        <v>33852</v>
      </c>
      <c r="AX26" s="18">
        <f t="shared" ref="AX26" si="65">SUM(AX27:AX31)</f>
        <v>51039.144</v>
      </c>
      <c r="AY26" s="47" t="s">
        <v>3</v>
      </c>
      <c r="AZ26" s="48"/>
      <c r="BA26" s="49">
        <f>SUM(BA27:BA31)</f>
        <v>7.6800000000000006</v>
      </c>
      <c r="BB26" s="18">
        <f>SUM(BB27:BB31)</f>
        <v>8312.8320000000003</v>
      </c>
      <c r="BC26" s="18">
        <f t="shared" ref="BC26:BE26" si="66">SUM(BC27:BC31)</f>
        <v>45978.623999999996</v>
      </c>
      <c r="BD26" s="18">
        <f t="shared" si="66"/>
        <v>66594.815999999992</v>
      </c>
      <c r="BE26" s="18">
        <f t="shared" si="66"/>
        <v>48089.088000000003</v>
      </c>
    </row>
    <row r="27" spans="1:57" s="13" customFormat="1" ht="101.25" customHeight="1" x14ac:dyDescent="0.2">
      <c r="A27" s="30" t="s">
        <v>43</v>
      </c>
      <c r="B27" s="34" t="s">
        <v>21</v>
      </c>
      <c r="C27" s="28">
        <v>6.45</v>
      </c>
      <c r="D27" s="12">
        <f>$C$27*12*D35</f>
        <v>19141.020000000004</v>
      </c>
      <c r="E27" s="12">
        <f t="shared" ref="E27:P27" si="67">$C$27*12*E35</f>
        <v>39806.82</v>
      </c>
      <c r="F27" s="12">
        <f t="shared" si="67"/>
        <v>11966.04</v>
      </c>
      <c r="G27" s="12">
        <f t="shared" si="67"/>
        <v>19048.14</v>
      </c>
      <c r="H27" s="12">
        <f t="shared" si="67"/>
        <v>17894.88</v>
      </c>
      <c r="I27" s="12">
        <f t="shared" si="67"/>
        <v>38607.120000000003</v>
      </c>
      <c r="J27" s="12">
        <f t="shared" si="67"/>
        <v>49806.9</v>
      </c>
      <c r="K27" s="12">
        <f t="shared" si="67"/>
        <v>47809.98000000001</v>
      </c>
      <c r="L27" s="12">
        <f t="shared" si="67"/>
        <v>40278.959999999999</v>
      </c>
      <c r="M27" s="12">
        <f t="shared" si="67"/>
        <v>65046.960000000006</v>
      </c>
      <c r="N27" s="12">
        <f t="shared" si="67"/>
        <v>65116.62</v>
      </c>
      <c r="O27" s="12">
        <f t="shared" si="67"/>
        <v>52461.72</v>
      </c>
      <c r="P27" s="12">
        <f t="shared" si="67"/>
        <v>64892.160000000003</v>
      </c>
      <c r="Q27" s="30" t="s">
        <v>43</v>
      </c>
      <c r="R27" s="34" t="s">
        <v>21</v>
      </c>
      <c r="S27" s="28">
        <v>4.6500000000000004</v>
      </c>
      <c r="T27" s="12">
        <f>$S$27*12*T35</f>
        <v>37514.340000000004</v>
      </c>
      <c r="U27" s="30" t="s">
        <v>65</v>
      </c>
      <c r="V27" s="34" t="s">
        <v>66</v>
      </c>
      <c r="W27" s="28">
        <v>1.81</v>
      </c>
      <c r="X27" s="12">
        <f>$W$27*12*X35</f>
        <v>11383.451999999999</v>
      </c>
      <c r="Y27" s="12">
        <f t="shared" ref="Y27:AN27" si="68">$W$27*12*Y35</f>
        <v>7041.6239999999998</v>
      </c>
      <c r="Z27" s="12">
        <f t="shared" si="68"/>
        <v>11298.744000000001</v>
      </c>
      <c r="AA27" s="12">
        <f t="shared" si="68"/>
        <v>7287.0599999999995</v>
      </c>
      <c r="AB27" s="12">
        <f t="shared" si="68"/>
        <v>11046.791999999999</v>
      </c>
      <c r="AC27" s="12">
        <f t="shared" si="68"/>
        <v>11207.519999999999</v>
      </c>
      <c r="AD27" s="12">
        <f t="shared" si="68"/>
        <v>11124.984</v>
      </c>
      <c r="AE27" s="12">
        <f t="shared" si="68"/>
        <v>11398.655999999999</v>
      </c>
      <c r="AF27" s="12">
        <f t="shared" si="68"/>
        <v>11094.575999999999</v>
      </c>
      <c r="AG27" s="12">
        <f t="shared" si="68"/>
        <v>11081.544</v>
      </c>
      <c r="AH27" s="12">
        <f t="shared" si="68"/>
        <v>11124.984</v>
      </c>
      <c r="AI27" s="12">
        <f t="shared" si="68"/>
        <v>11250.96</v>
      </c>
      <c r="AJ27" s="12">
        <f t="shared" si="68"/>
        <v>11166.252</v>
      </c>
      <c r="AK27" s="12">
        <f t="shared" si="68"/>
        <v>11407.344000000001</v>
      </c>
      <c r="AL27" s="12">
        <f t="shared" si="68"/>
        <v>11472.504000000001</v>
      </c>
      <c r="AM27" s="12">
        <f t="shared" si="68"/>
        <v>11222.724</v>
      </c>
      <c r="AN27" s="12">
        <f t="shared" si="68"/>
        <v>11127.155999999999</v>
      </c>
      <c r="AO27" s="30" t="s">
        <v>65</v>
      </c>
      <c r="AP27" s="34" t="s">
        <v>66</v>
      </c>
      <c r="AQ27" s="28">
        <v>1.81</v>
      </c>
      <c r="AR27" s="12">
        <f>$AQ$27*12*AR35</f>
        <v>12556.332</v>
      </c>
      <c r="AS27" s="12">
        <f>$AQ$27*12*AS35</f>
        <v>9446.0279999999984</v>
      </c>
      <c r="AT27" s="45" t="s">
        <v>76</v>
      </c>
      <c r="AU27" s="34" t="s">
        <v>77</v>
      </c>
      <c r="AV27" s="28">
        <v>3.65</v>
      </c>
      <c r="AW27" s="12">
        <f>$AV$27*12*AW35</f>
        <v>15329.999999999998</v>
      </c>
      <c r="AX27" s="12">
        <f t="shared" ref="AX27" si="69">$AV$27*12*AX35</f>
        <v>23113.260000000002</v>
      </c>
      <c r="AY27" s="30" t="s">
        <v>80</v>
      </c>
      <c r="AZ27" s="52" t="s">
        <v>81</v>
      </c>
      <c r="BA27" s="48">
        <v>3.27</v>
      </c>
      <c r="BB27" s="12">
        <f>$BA$27*12*BB35</f>
        <v>3539.4480000000003</v>
      </c>
      <c r="BC27" s="12">
        <f t="shared" ref="BC27:BE27" si="70">$BA$27*12*BC35</f>
        <v>19576.835999999999</v>
      </c>
      <c r="BD27" s="12">
        <f t="shared" si="70"/>
        <v>28354.824000000001</v>
      </c>
      <c r="BE27" s="12">
        <f t="shared" si="70"/>
        <v>20475.432000000001</v>
      </c>
    </row>
    <row r="28" spans="1:57" s="13" customFormat="1" ht="51" customHeight="1" x14ac:dyDescent="0.2">
      <c r="A28" s="32" t="s">
        <v>44</v>
      </c>
      <c r="B28" s="34" t="s">
        <v>2</v>
      </c>
      <c r="C28" s="28">
        <v>1.37</v>
      </c>
      <c r="D28" s="12">
        <f>$C$28*12*D35</f>
        <v>4065.6120000000005</v>
      </c>
      <c r="E28" s="12">
        <f t="shared" ref="E28:P28" si="71">$C$28*12*E35</f>
        <v>8455.0920000000006</v>
      </c>
      <c r="F28" s="12">
        <f t="shared" si="71"/>
        <v>2541.6240000000003</v>
      </c>
      <c r="G28" s="12">
        <f t="shared" si="71"/>
        <v>4045.884</v>
      </c>
      <c r="H28" s="12">
        <f t="shared" si="71"/>
        <v>3800.9279999999999</v>
      </c>
      <c r="I28" s="12">
        <f t="shared" si="71"/>
        <v>8200.2720000000008</v>
      </c>
      <c r="J28" s="12">
        <f t="shared" si="71"/>
        <v>10579.140000000001</v>
      </c>
      <c r="K28" s="12">
        <f t="shared" si="71"/>
        <v>10154.988000000001</v>
      </c>
      <c r="L28" s="12">
        <f t="shared" si="71"/>
        <v>8555.3760000000002</v>
      </c>
      <c r="M28" s="12">
        <f t="shared" si="71"/>
        <v>13816.176000000001</v>
      </c>
      <c r="N28" s="12">
        <f t="shared" si="71"/>
        <v>13830.972</v>
      </c>
      <c r="O28" s="12">
        <f t="shared" si="71"/>
        <v>11143.031999999999</v>
      </c>
      <c r="P28" s="12">
        <f t="shared" si="71"/>
        <v>13783.296</v>
      </c>
      <c r="Q28" s="32" t="s">
        <v>44</v>
      </c>
      <c r="R28" s="34" t="s">
        <v>2</v>
      </c>
      <c r="S28" s="28">
        <v>1.37</v>
      </c>
      <c r="T28" s="12">
        <f>$S$28*12*T35</f>
        <v>11052.612000000001</v>
      </c>
      <c r="U28" s="32" t="s">
        <v>67</v>
      </c>
      <c r="V28" s="34" t="s">
        <v>68</v>
      </c>
      <c r="W28" s="28">
        <v>1.48</v>
      </c>
      <c r="X28" s="12">
        <f>$W$28*12*X35</f>
        <v>9308.0159999999996</v>
      </c>
      <c r="Y28" s="12">
        <f t="shared" ref="Y28:AN28" si="72">$W$28*12*Y35</f>
        <v>5757.7919999999995</v>
      </c>
      <c r="Z28" s="12">
        <f t="shared" si="72"/>
        <v>9238.7520000000004</v>
      </c>
      <c r="AA28" s="12">
        <f t="shared" si="72"/>
        <v>5958.48</v>
      </c>
      <c r="AB28" s="12">
        <f t="shared" si="72"/>
        <v>9032.735999999999</v>
      </c>
      <c r="AC28" s="12">
        <f t="shared" si="72"/>
        <v>9164.16</v>
      </c>
      <c r="AD28" s="12">
        <f t="shared" si="72"/>
        <v>9096.6720000000005</v>
      </c>
      <c r="AE28" s="12">
        <f t="shared" si="72"/>
        <v>9320.4479999999985</v>
      </c>
      <c r="AF28" s="12">
        <f t="shared" si="72"/>
        <v>9071.8079999999991</v>
      </c>
      <c r="AG28" s="12">
        <f t="shared" si="72"/>
        <v>9061.1519999999982</v>
      </c>
      <c r="AH28" s="12">
        <f t="shared" si="72"/>
        <v>9096.6720000000005</v>
      </c>
      <c r="AI28" s="12">
        <f t="shared" si="72"/>
        <v>9199.6799999999985</v>
      </c>
      <c r="AJ28" s="12">
        <f t="shared" si="72"/>
        <v>9130.4159999999993</v>
      </c>
      <c r="AK28" s="12">
        <f t="shared" si="72"/>
        <v>9327.5519999999997</v>
      </c>
      <c r="AL28" s="12">
        <f t="shared" si="72"/>
        <v>9380.8320000000003</v>
      </c>
      <c r="AM28" s="12">
        <f t="shared" si="72"/>
        <v>9176.5920000000006</v>
      </c>
      <c r="AN28" s="12">
        <f t="shared" si="72"/>
        <v>9098.4479999999985</v>
      </c>
      <c r="AO28" s="32" t="s">
        <v>67</v>
      </c>
      <c r="AP28" s="34" t="s">
        <v>68</v>
      </c>
      <c r="AQ28" s="28">
        <v>1.48</v>
      </c>
      <c r="AR28" s="12">
        <f>$AQ$28*12*AR35</f>
        <v>10267.055999999999</v>
      </c>
      <c r="AS28" s="12">
        <f>$AQ$28*12*AS35</f>
        <v>7723.8239999999987</v>
      </c>
      <c r="AT28" s="43" t="s">
        <v>67</v>
      </c>
      <c r="AU28" s="34" t="s">
        <v>78</v>
      </c>
      <c r="AV28" s="28">
        <v>1.37</v>
      </c>
      <c r="AW28" s="12">
        <f>$AV$28*12*AW35</f>
        <v>5754</v>
      </c>
      <c r="AX28" s="12">
        <f t="shared" ref="AX28" si="73">$AV$28*12*AX35</f>
        <v>8675.3880000000008</v>
      </c>
      <c r="AY28" s="32" t="s">
        <v>67</v>
      </c>
      <c r="AZ28" s="52" t="s">
        <v>68</v>
      </c>
      <c r="BA28" s="48">
        <v>1.37</v>
      </c>
      <c r="BB28" s="12">
        <f>$BA$28*12*BB35</f>
        <v>1482.8880000000001</v>
      </c>
      <c r="BC28" s="12">
        <f t="shared" ref="BC28:BE28" si="74">$BA$28*12*BC35</f>
        <v>8201.9160000000011</v>
      </c>
      <c r="BD28" s="12">
        <f t="shared" si="74"/>
        <v>11879.544000000002</v>
      </c>
      <c r="BE28" s="12">
        <f t="shared" si="74"/>
        <v>8578.3919999999998</v>
      </c>
    </row>
    <row r="29" spans="1:57" s="13" customFormat="1" ht="24.75" customHeight="1" x14ac:dyDescent="0.2">
      <c r="A29" s="32" t="s">
        <v>45</v>
      </c>
      <c r="B29" s="34" t="s">
        <v>22</v>
      </c>
      <c r="C29" s="28">
        <v>2.35</v>
      </c>
      <c r="D29" s="26">
        <f>$C$29*12*D35</f>
        <v>6973.8600000000006</v>
      </c>
      <c r="E29" s="26">
        <f t="shared" ref="E29:P29" si="75">$C$29*12*E35</f>
        <v>14503.26</v>
      </c>
      <c r="F29" s="26">
        <f t="shared" si="75"/>
        <v>4359.72</v>
      </c>
      <c r="G29" s="26">
        <f t="shared" si="75"/>
        <v>6940.02</v>
      </c>
      <c r="H29" s="26">
        <f t="shared" si="75"/>
        <v>6519.84</v>
      </c>
      <c r="I29" s="26">
        <f t="shared" si="75"/>
        <v>14066.160000000002</v>
      </c>
      <c r="J29" s="26">
        <f t="shared" si="75"/>
        <v>18146.7</v>
      </c>
      <c r="K29" s="26">
        <f t="shared" si="75"/>
        <v>17419.140000000003</v>
      </c>
      <c r="L29" s="26">
        <f t="shared" si="75"/>
        <v>14675.28</v>
      </c>
      <c r="M29" s="26">
        <f t="shared" si="75"/>
        <v>23699.280000000002</v>
      </c>
      <c r="N29" s="26">
        <f t="shared" si="75"/>
        <v>23724.66</v>
      </c>
      <c r="O29" s="26">
        <f t="shared" si="75"/>
        <v>19113.96</v>
      </c>
      <c r="P29" s="26">
        <f t="shared" si="75"/>
        <v>23642.880000000001</v>
      </c>
      <c r="Q29" s="32" t="s">
        <v>45</v>
      </c>
      <c r="R29" s="34" t="s">
        <v>22</v>
      </c>
      <c r="S29" s="28">
        <v>0</v>
      </c>
      <c r="T29" s="26">
        <f>$S$29*12*T35</f>
        <v>0</v>
      </c>
      <c r="U29" s="32" t="s">
        <v>69</v>
      </c>
      <c r="V29" s="34" t="s">
        <v>22</v>
      </c>
      <c r="W29" s="28">
        <v>2.0499999999999998</v>
      </c>
      <c r="X29" s="26">
        <f>$W$29*12*X35</f>
        <v>12892.859999999999</v>
      </c>
      <c r="Y29" s="26">
        <f t="shared" ref="Y29:AN29" si="76">$W$29*12*Y35</f>
        <v>7975.3199999999988</v>
      </c>
      <c r="Z29" s="26">
        <f t="shared" si="76"/>
        <v>12796.92</v>
      </c>
      <c r="AA29" s="26">
        <f t="shared" si="76"/>
        <v>8253.2999999999993</v>
      </c>
      <c r="AB29" s="26">
        <f t="shared" si="76"/>
        <v>12511.56</v>
      </c>
      <c r="AC29" s="26">
        <f t="shared" si="76"/>
        <v>12693.599999999999</v>
      </c>
      <c r="AD29" s="26">
        <f t="shared" si="76"/>
        <v>12600.12</v>
      </c>
      <c r="AE29" s="26">
        <f t="shared" si="76"/>
        <v>12910.079999999998</v>
      </c>
      <c r="AF29" s="26">
        <f t="shared" si="76"/>
        <v>12565.679999999998</v>
      </c>
      <c r="AG29" s="26">
        <f t="shared" si="76"/>
        <v>12550.919999999998</v>
      </c>
      <c r="AH29" s="26">
        <f t="shared" si="76"/>
        <v>12600.12</v>
      </c>
      <c r="AI29" s="26">
        <f t="shared" si="76"/>
        <v>12742.8</v>
      </c>
      <c r="AJ29" s="26">
        <f t="shared" si="76"/>
        <v>12646.859999999999</v>
      </c>
      <c r="AK29" s="26">
        <f t="shared" si="76"/>
        <v>12919.92</v>
      </c>
      <c r="AL29" s="26">
        <f t="shared" si="76"/>
        <v>12993.72</v>
      </c>
      <c r="AM29" s="26">
        <f t="shared" si="76"/>
        <v>12710.82</v>
      </c>
      <c r="AN29" s="26">
        <f t="shared" si="76"/>
        <v>12602.579999999998</v>
      </c>
      <c r="AO29" s="32" t="s">
        <v>69</v>
      </c>
      <c r="AP29" s="34" t="s">
        <v>22</v>
      </c>
      <c r="AQ29" s="28">
        <v>0</v>
      </c>
      <c r="AR29" s="26">
        <f>$AQ$29*12*AR35</f>
        <v>0</v>
      </c>
      <c r="AS29" s="26">
        <f>$AQ$29*12*AS35</f>
        <v>0</v>
      </c>
      <c r="AT29" s="43" t="s">
        <v>69</v>
      </c>
      <c r="AU29" s="34" t="s">
        <v>22</v>
      </c>
      <c r="AV29" s="28">
        <v>2.2999999999999998</v>
      </c>
      <c r="AW29" s="26">
        <f>$AV$29*12*AW35</f>
        <v>9660</v>
      </c>
      <c r="AX29" s="26">
        <f t="shared" ref="AX29" si="77">$AV$29*12*AX35</f>
        <v>14564.52</v>
      </c>
      <c r="AY29" s="32" t="s">
        <v>69</v>
      </c>
      <c r="AZ29" s="52" t="s">
        <v>22</v>
      </c>
      <c r="BA29" s="48">
        <v>2.2999999999999998</v>
      </c>
      <c r="BB29" s="26">
        <f>$BA$29*12*BB35</f>
        <v>2489.52</v>
      </c>
      <c r="BC29" s="26">
        <f t="shared" ref="BC29:BE29" si="78">$BA$29*12*BC35</f>
        <v>13769.639999999998</v>
      </c>
      <c r="BD29" s="26">
        <f t="shared" si="78"/>
        <v>19943.759999999998</v>
      </c>
      <c r="BE29" s="26">
        <f t="shared" si="78"/>
        <v>14401.679999999998</v>
      </c>
    </row>
    <row r="30" spans="1:57" s="13" customFormat="1" ht="39.75" customHeight="1" x14ac:dyDescent="0.2">
      <c r="A30" s="32" t="s">
        <v>46</v>
      </c>
      <c r="B30" s="28" t="s">
        <v>1</v>
      </c>
      <c r="C30" s="28">
        <v>0.34</v>
      </c>
      <c r="D30" s="12">
        <f>$C$30*12*D35</f>
        <v>1008.984</v>
      </c>
      <c r="E30" s="12">
        <f t="shared" ref="E30:P30" si="79">$C$30*12*E35</f>
        <v>2098.3440000000001</v>
      </c>
      <c r="F30" s="12">
        <f t="shared" si="79"/>
        <v>630.76800000000003</v>
      </c>
      <c r="G30" s="12">
        <f t="shared" si="79"/>
        <v>1004.088</v>
      </c>
      <c r="H30" s="12">
        <f t="shared" si="79"/>
        <v>943.29599999999994</v>
      </c>
      <c r="I30" s="12">
        <f t="shared" si="79"/>
        <v>2035.104</v>
      </c>
      <c r="J30" s="12">
        <f t="shared" si="79"/>
        <v>2625.48</v>
      </c>
      <c r="K30" s="12">
        <f t="shared" si="79"/>
        <v>2520.2160000000003</v>
      </c>
      <c r="L30" s="12">
        <f t="shared" si="79"/>
        <v>2123.232</v>
      </c>
      <c r="M30" s="12">
        <f t="shared" si="79"/>
        <v>3428.8319999999999</v>
      </c>
      <c r="N30" s="12">
        <f t="shared" si="79"/>
        <v>3432.5039999999999</v>
      </c>
      <c r="O30" s="12">
        <f t="shared" si="79"/>
        <v>2765.424</v>
      </c>
      <c r="P30" s="12">
        <f t="shared" si="79"/>
        <v>3420.672</v>
      </c>
      <c r="Q30" s="32" t="s">
        <v>46</v>
      </c>
      <c r="R30" s="28" t="s">
        <v>1</v>
      </c>
      <c r="S30" s="28">
        <v>0.34</v>
      </c>
      <c r="T30" s="12">
        <f>$S$30*12*T35</f>
        <v>2742.9839999999999</v>
      </c>
      <c r="U30" s="32" t="s">
        <v>70</v>
      </c>
      <c r="V30" s="28" t="s">
        <v>1</v>
      </c>
      <c r="W30" s="28">
        <v>0.36</v>
      </c>
      <c r="X30" s="12">
        <f>$W$30*12*X35</f>
        <v>2264.1120000000001</v>
      </c>
      <c r="Y30" s="12">
        <f t="shared" ref="Y30:AN30" si="80">$W$30*12*Y35</f>
        <v>1400.5440000000001</v>
      </c>
      <c r="Z30" s="12">
        <f t="shared" si="80"/>
        <v>2247.2640000000001</v>
      </c>
      <c r="AA30" s="12">
        <f t="shared" si="80"/>
        <v>1449.3600000000001</v>
      </c>
      <c r="AB30" s="12">
        <f t="shared" si="80"/>
        <v>2197.152</v>
      </c>
      <c r="AC30" s="12">
        <f t="shared" si="80"/>
        <v>2229.1200000000003</v>
      </c>
      <c r="AD30" s="12">
        <f t="shared" si="80"/>
        <v>2212.7040000000002</v>
      </c>
      <c r="AE30" s="12">
        <f t="shared" si="80"/>
        <v>2267.136</v>
      </c>
      <c r="AF30" s="12">
        <f t="shared" si="80"/>
        <v>2206.6560000000004</v>
      </c>
      <c r="AG30" s="12">
        <f t="shared" si="80"/>
        <v>2204.0640000000003</v>
      </c>
      <c r="AH30" s="12">
        <f t="shared" si="80"/>
        <v>2212.7040000000002</v>
      </c>
      <c r="AI30" s="12">
        <f t="shared" si="80"/>
        <v>2237.7600000000002</v>
      </c>
      <c r="AJ30" s="12">
        <f t="shared" si="80"/>
        <v>2220.9120000000003</v>
      </c>
      <c r="AK30" s="12">
        <f t="shared" si="80"/>
        <v>2268.8640000000005</v>
      </c>
      <c r="AL30" s="12">
        <f t="shared" si="80"/>
        <v>2281.8240000000005</v>
      </c>
      <c r="AM30" s="12">
        <f t="shared" si="80"/>
        <v>2232.1440000000002</v>
      </c>
      <c r="AN30" s="12">
        <f t="shared" si="80"/>
        <v>2213.136</v>
      </c>
      <c r="AO30" s="32" t="s">
        <v>70</v>
      </c>
      <c r="AP30" s="28" t="s">
        <v>1</v>
      </c>
      <c r="AQ30" s="28">
        <v>0.36</v>
      </c>
      <c r="AR30" s="12">
        <f>$AQ$30*12*AR35</f>
        <v>2497.3920000000003</v>
      </c>
      <c r="AS30" s="12">
        <f>$AQ$30*12*AS35</f>
        <v>1878.768</v>
      </c>
      <c r="AT30" s="43" t="s">
        <v>70</v>
      </c>
      <c r="AU30" s="28" t="s">
        <v>1</v>
      </c>
      <c r="AV30" s="28">
        <v>0.36</v>
      </c>
      <c r="AW30" s="12">
        <f>$AV$30*12*AW35</f>
        <v>1512</v>
      </c>
      <c r="AX30" s="12">
        <f t="shared" ref="AX30" si="81">$AV$30*12*AX35</f>
        <v>2279.6640000000002</v>
      </c>
      <c r="AY30" s="32" t="s">
        <v>70</v>
      </c>
      <c r="AZ30" s="48" t="s">
        <v>1</v>
      </c>
      <c r="BA30" s="48">
        <v>0.36</v>
      </c>
      <c r="BB30" s="12">
        <f>$BA$30*12*BB35</f>
        <v>389.66400000000004</v>
      </c>
      <c r="BC30" s="12">
        <f t="shared" ref="BC30:BE30" si="82">$BA$30*12*BC35</f>
        <v>2155.248</v>
      </c>
      <c r="BD30" s="12">
        <f t="shared" si="82"/>
        <v>3121.6320000000005</v>
      </c>
      <c r="BE30" s="12">
        <f t="shared" si="82"/>
        <v>2254.1759999999999</v>
      </c>
    </row>
    <row r="31" spans="1:57" s="13" customFormat="1" ht="26.25" customHeight="1" x14ac:dyDescent="0.2">
      <c r="A31" s="32" t="s">
        <v>47</v>
      </c>
      <c r="B31" s="28" t="s">
        <v>48</v>
      </c>
      <c r="C31" s="28">
        <v>0.33</v>
      </c>
      <c r="D31" s="12">
        <f>$C$31*12*D35</f>
        <v>979.30799999999999</v>
      </c>
      <c r="E31" s="12">
        <f t="shared" ref="E31:P31" si="83">$C$31*12*E35</f>
        <v>2036.6279999999997</v>
      </c>
      <c r="F31" s="12">
        <f t="shared" si="83"/>
        <v>612.21600000000001</v>
      </c>
      <c r="G31" s="12">
        <f t="shared" si="83"/>
        <v>974.55599999999993</v>
      </c>
      <c r="H31" s="12">
        <f t="shared" si="83"/>
        <v>915.55199999999991</v>
      </c>
      <c r="I31" s="12">
        <f t="shared" si="83"/>
        <v>1975.248</v>
      </c>
      <c r="J31" s="12">
        <f t="shared" si="83"/>
        <v>2548.2599999999998</v>
      </c>
      <c r="K31" s="12">
        <f t="shared" si="83"/>
        <v>2446.0920000000001</v>
      </c>
      <c r="L31" s="12">
        <f t="shared" si="83"/>
        <v>2060.7840000000001</v>
      </c>
      <c r="M31" s="12">
        <f t="shared" si="83"/>
        <v>3327.9839999999999</v>
      </c>
      <c r="N31" s="12">
        <f t="shared" si="83"/>
        <v>3331.5479999999998</v>
      </c>
      <c r="O31" s="12">
        <f t="shared" si="83"/>
        <v>2684.0879999999997</v>
      </c>
      <c r="P31" s="12">
        <f t="shared" si="83"/>
        <v>3320.0639999999999</v>
      </c>
      <c r="Q31" s="32" t="s">
        <v>47</v>
      </c>
      <c r="R31" s="28" t="s">
        <v>48</v>
      </c>
      <c r="S31" s="28">
        <v>0.33</v>
      </c>
      <c r="T31" s="12">
        <f>$S$31*12*T35</f>
        <v>2662.308</v>
      </c>
      <c r="U31" s="32" t="s">
        <v>71</v>
      </c>
      <c r="V31" s="28" t="s">
        <v>48</v>
      </c>
      <c r="W31" s="28">
        <v>0.38</v>
      </c>
      <c r="X31" s="12">
        <f>$W$31*12*X35</f>
        <v>2389.8960000000002</v>
      </c>
      <c r="Y31" s="12">
        <f t="shared" ref="Y31:AN31" si="84">$W$31*12*Y35</f>
        <v>1478.3520000000001</v>
      </c>
      <c r="Z31" s="12">
        <f t="shared" si="84"/>
        <v>2372.1120000000005</v>
      </c>
      <c r="AA31" s="12">
        <f t="shared" si="84"/>
        <v>1529.88</v>
      </c>
      <c r="AB31" s="12">
        <f t="shared" si="84"/>
        <v>2319.2160000000003</v>
      </c>
      <c r="AC31" s="12">
        <f t="shared" si="84"/>
        <v>2352.96</v>
      </c>
      <c r="AD31" s="12">
        <f t="shared" si="84"/>
        <v>2335.6320000000005</v>
      </c>
      <c r="AE31" s="12">
        <f t="shared" si="84"/>
        <v>2393.0880000000002</v>
      </c>
      <c r="AF31" s="12">
        <f t="shared" si="84"/>
        <v>2329.2480000000005</v>
      </c>
      <c r="AG31" s="12">
        <f t="shared" si="84"/>
        <v>2326.5120000000002</v>
      </c>
      <c r="AH31" s="12">
        <f t="shared" si="84"/>
        <v>2335.6320000000005</v>
      </c>
      <c r="AI31" s="12">
        <f t="shared" si="84"/>
        <v>2362.0800000000004</v>
      </c>
      <c r="AJ31" s="12">
        <f t="shared" si="84"/>
        <v>2344.2960000000003</v>
      </c>
      <c r="AK31" s="12">
        <f t="shared" si="84"/>
        <v>2394.9120000000003</v>
      </c>
      <c r="AL31" s="12">
        <f t="shared" si="84"/>
        <v>2408.5920000000006</v>
      </c>
      <c r="AM31" s="12">
        <f t="shared" si="84"/>
        <v>2356.1520000000005</v>
      </c>
      <c r="AN31" s="12">
        <f t="shared" si="84"/>
        <v>2336.0880000000002</v>
      </c>
      <c r="AO31" s="32" t="s">
        <v>71</v>
      </c>
      <c r="AP31" s="28" t="s">
        <v>48</v>
      </c>
      <c r="AQ31" s="28">
        <v>0.38</v>
      </c>
      <c r="AR31" s="12">
        <f>$AQ$31*12*AR35</f>
        <v>2636.1360000000004</v>
      </c>
      <c r="AS31" s="12">
        <f>$AQ$31*12*AS35</f>
        <v>1983.144</v>
      </c>
      <c r="AT31" s="43" t="s">
        <v>71</v>
      </c>
      <c r="AU31" s="44" t="s">
        <v>48</v>
      </c>
      <c r="AV31" s="28">
        <v>0.38</v>
      </c>
      <c r="AW31" s="12">
        <f>$AV$31*12*AW35</f>
        <v>1596.0000000000002</v>
      </c>
      <c r="AX31" s="12">
        <f t="shared" ref="AX31" si="85">$AV$31*12*AX35</f>
        <v>2406.3120000000004</v>
      </c>
      <c r="AY31" s="32" t="s">
        <v>71</v>
      </c>
      <c r="AZ31" s="28" t="s">
        <v>48</v>
      </c>
      <c r="BA31" s="48">
        <v>0.38</v>
      </c>
      <c r="BB31" s="12">
        <f>$BA$31*12*BB35</f>
        <v>411.31200000000007</v>
      </c>
      <c r="BC31" s="12">
        <f t="shared" ref="BC31:BE31" si="86">$BA$31*12*BC35</f>
        <v>2274.9839999999999</v>
      </c>
      <c r="BD31" s="12">
        <f t="shared" si="86"/>
        <v>3295.0560000000005</v>
      </c>
      <c r="BE31" s="12">
        <f t="shared" si="86"/>
        <v>2379.4079999999999</v>
      </c>
    </row>
    <row r="32" spans="1:57" s="13" customFormat="1" ht="78.75" customHeight="1" x14ac:dyDescent="0.2">
      <c r="A32" s="36" t="s">
        <v>30</v>
      </c>
      <c r="B32" s="28" t="s">
        <v>35</v>
      </c>
      <c r="C32" s="35">
        <f>2.78+0.15</f>
        <v>2.9299999999999997</v>
      </c>
      <c r="D32" s="19">
        <f>$C$32*12*D35</f>
        <v>8695.0679999999993</v>
      </c>
      <c r="E32" s="19">
        <f t="shared" ref="E32:P32" si="87">$C$32*12*E35</f>
        <v>18082.787999999997</v>
      </c>
      <c r="F32" s="19">
        <f t="shared" si="87"/>
        <v>5435.735999999999</v>
      </c>
      <c r="G32" s="19">
        <f t="shared" si="87"/>
        <v>8652.8759999999984</v>
      </c>
      <c r="H32" s="19">
        <f t="shared" si="87"/>
        <v>8128.9919999999984</v>
      </c>
      <c r="I32" s="19">
        <f t="shared" si="87"/>
        <v>17537.807999999997</v>
      </c>
      <c r="J32" s="19">
        <f t="shared" si="87"/>
        <v>22625.46</v>
      </c>
      <c r="K32" s="19">
        <f t="shared" si="87"/>
        <v>21718.331999999999</v>
      </c>
      <c r="L32" s="19">
        <f t="shared" si="87"/>
        <v>18297.263999999999</v>
      </c>
      <c r="M32" s="19">
        <f t="shared" si="87"/>
        <v>29548.463999999996</v>
      </c>
      <c r="N32" s="19">
        <f t="shared" si="87"/>
        <v>29580.107999999997</v>
      </c>
      <c r="O32" s="19">
        <f t="shared" si="87"/>
        <v>23831.447999999997</v>
      </c>
      <c r="P32" s="19">
        <f t="shared" si="87"/>
        <v>29478.143999999997</v>
      </c>
      <c r="Q32" s="36" t="s">
        <v>30</v>
      </c>
      <c r="R32" s="28" t="s">
        <v>35</v>
      </c>
      <c r="S32" s="35">
        <v>2.93</v>
      </c>
      <c r="T32" s="19">
        <f>$S$32*12*T35</f>
        <v>23638.067999999999</v>
      </c>
      <c r="U32" s="36" t="s">
        <v>30</v>
      </c>
      <c r="V32" s="28" t="s">
        <v>35</v>
      </c>
      <c r="W32" s="35">
        <v>2.76</v>
      </c>
      <c r="X32" s="19">
        <f>$W$32*12*X35</f>
        <v>17358.191999999999</v>
      </c>
      <c r="Y32" s="19">
        <f t="shared" ref="Y32:AN32" si="88">$W$32*12*Y35</f>
        <v>10737.503999999999</v>
      </c>
      <c r="Z32" s="19">
        <f t="shared" si="88"/>
        <v>17229.024000000001</v>
      </c>
      <c r="AA32" s="19">
        <f t="shared" si="88"/>
        <v>11111.759999999998</v>
      </c>
      <c r="AB32" s="19">
        <f t="shared" si="88"/>
        <v>16844.831999999999</v>
      </c>
      <c r="AC32" s="19">
        <f t="shared" si="88"/>
        <v>17089.919999999998</v>
      </c>
      <c r="AD32" s="19">
        <f t="shared" si="88"/>
        <v>16964.063999999998</v>
      </c>
      <c r="AE32" s="19">
        <f t="shared" si="88"/>
        <v>17381.375999999997</v>
      </c>
      <c r="AF32" s="19">
        <f t="shared" si="88"/>
        <v>16917.696</v>
      </c>
      <c r="AG32" s="19">
        <f t="shared" si="88"/>
        <v>16897.823999999997</v>
      </c>
      <c r="AH32" s="19">
        <f t="shared" si="88"/>
        <v>16964.063999999998</v>
      </c>
      <c r="AI32" s="19">
        <f t="shared" si="88"/>
        <v>17156.16</v>
      </c>
      <c r="AJ32" s="19">
        <f t="shared" si="88"/>
        <v>17026.991999999998</v>
      </c>
      <c r="AK32" s="19">
        <f t="shared" si="88"/>
        <v>17394.624</v>
      </c>
      <c r="AL32" s="19">
        <f t="shared" si="88"/>
        <v>17493.984</v>
      </c>
      <c r="AM32" s="19">
        <f t="shared" si="88"/>
        <v>17113.103999999999</v>
      </c>
      <c r="AN32" s="19">
        <f t="shared" si="88"/>
        <v>16967.375999999997</v>
      </c>
      <c r="AO32" s="36" t="s">
        <v>30</v>
      </c>
      <c r="AP32" s="28" t="s">
        <v>35</v>
      </c>
      <c r="AQ32" s="35">
        <v>2.76</v>
      </c>
      <c r="AR32" s="19">
        <f>$AQ$32*12*AR35</f>
        <v>19146.671999999999</v>
      </c>
      <c r="AS32" s="19">
        <f>$AQ$32*12*AS35</f>
        <v>14403.887999999999</v>
      </c>
      <c r="AT32" s="36" t="s">
        <v>30</v>
      </c>
      <c r="AU32" s="28" t="s">
        <v>35</v>
      </c>
      <c r="AV32" s="35">
        <v>2.85</v>
      </c>
      <c r="AW32" s="19">
        <f>$AV$32*12*AW35</f>
        <v>11970.000000000002</v>
      </c>
      <c r="AX32" s="19">
        <f t="shared" ref="AX32" si="89">$AV$32*12*AX35</f>
        <v>18047.340000000004</v>
      </c>
      <c r="AY32" s="53" t="s">
        <v>30</v>
      </c>
      <c r="AZ32" s="48" t="s">
        <v>35</v>
      </c>
      <c r="BA32" s="49">
        <f>2.69+0.15</f>
        <v>2.84</v>
      </c>
      <c r="BB32" s="19">
        <f>$BA$32*12*BB35</f>
        <v>3074.0160000000001</v>
      </c>
      <c r="BC32" s="19">
        <f t="shared" ref="BC32:BE32" si="90">$BA$32*12*BC35</f>
        <v>17002.511999999999</v>
      </c>
      <c r="BD32" s="19">
        <f t="shared" si="90"/>
        <v>24626.207999999999</v>
      </c>
      <c r="BE32" s="19">
        <f t="shared" si="90"/>
        <v>17782.943999999996</v>
      </c>
    </row>
    <row r="33" spans="1:60" s="13" customFormat="1" ht="33" customHeight="1" x14ac:dyDescent="0.2">
      <c r="A33" s="36" t="s">
        <v>31</v>
      </c>
      <c r="B33" s="28" t="s">
        <v>35</v>
      </c>
      <c r="C33" s="35">
        <v>0.65</v>
      </c>
      <c r="D33" s="19">
        <v>0</v>
      </c>
      <c r="E33" s="19">
        <v>0</v>
      </c>
      <c r="F33" s="19">
        <f t="shared" ref="F33:N33" si="91">$C$33*12*F35</f>
        <v>1205.8800000000001</v>
      </c>
      <c r="G33" s="19">
        <v>0</v>
      </c>
      <c r="H33" s="19">
        <v>0</v>
      </c>
      <c r="I33" s="19">
        <v>0</v>
      </c>
      <c r="J33" s="19">
        <v>0</v>
      </c>
      <c r="K33" s="19">
        <v>0</v>
      </c>
      <c r="L33" s="19">
        <f t="shared" si="91"/>
        <v>4059.1200000000003</v>
      </c>
      <c r="M33" s="19">
        <v>0</v>
      </c>
      <c r="N33" s="19">
        <f t="shared" si="91"/>
        <v>6562.14</v>
      </c>
      <c r="O33" s="19">
        <v>0</v>
      </c>
      <c r="P33" s="19">
        <v>0</v>
      </c>
      <c r="Q33" s="36" t="s">
        <v>31</v>
      </c>
      <c r="R33" s="28" t="s">
        <v>35</v>
      </c>
      <c r="S33" s="35">
        <v>0.65</v>
      </c>
      <c r="T33" s="19">
        <v>0</v>
      </c>
      <c r="U33" s="36" t="s">
        <v>57</v>
      </c>
      <c r="V33" s="28" t="s">
        <v>35</v>
      </c>
      <c r="W33" s="35">
        <v>0.65</v>
      </c>
      <c r="X33" s="19">
        <f>$W$33*12*X35</f>
        <v>4087.9800000000005</v>
      </c>
      <c r="Y33" s="19">
        <f t="shared" ref="Y33:AN33" si="92">$W$33*12*Y35</f>
        <v>2528.7600000000002</v>
      </c>
      <c r="Z33" s="19">
        <f t="shared" si="92"/>
        <v>4057.5600000000009</v>
      </c>
      <c r="AA33" s="19">
        <f t="shared" si="92"/>
        <v>2616.9</v>
      </c>
      <c r="AB33" s="19">
        <f t="shared" si="92"/>
        <v>3967.0800000000004</v>
      </c>
      <c r="AC33" s="19">
        <f t="shared" si="92"/>
        <v>4024.8</v>
      </c>
      <c r="AD33" s="19">
        <f t="shared" si="92"/>
        <v>3995.1600000000008</v>
      </c>
      <c r="AE33" s="19">
        <f t="shared" si="92"/>
        <v>4093.44</v>
      </c>
      <c r="AF33" s="19">
        <f t="shared" si="92"/>
        <v>3984.2400000000002</v>
      </c>
      <c r="AG33" s="19">
        <f t="shared" si="92"/>
        <v>3979.5600000000004</v>
      </c>
      <c r="AH33" s="19">
        <f t="shared" si="92"/>
        <v>3995.1600000000008</v>
      </c>
      <c r="AI33" s="19">
        <f t="shared" si="92"/>
        <v>4040.4000000000005</v>
      </c>
      <c r="AJ33" s="19">
        <f t="shared" si="92"/>
        <v>4009.9800000000005</v>
      </c>
      <c r="AK33" s="19">
        <f t="shared" si="92"/>
        <v>4096.5600000000004</v>
      </c>
      <c r="AL33" s="19">
        <f t="shared" si="92"/>
        <v>4119.9600000000009</v>
      </c>
      <c r="AM33" s="19">
        <f t="shared" si="92"/>
        <v>4030.2600000000007</v>
      </c>
      <c r="AN33" s="19">
        <f t="shared" si="92"/>
        <v>3995.94</v>
      </c>
      <c r="AO33" s="36" t="s">
        <v>57</v>
      </c>
      <c r="AP33" s="28" t="s">
        <v>35</v>
      </c>
      <c r="AQ33" s="35">
        <v>0.65</v>
      </c>
      <c r="AR33" s="19">
        <f>$AQ$33*12*AR35</f>
        <v>4509.18</v>
      </c>
      <c r="AS33" s="19">
        <f>$AQ$33*12*AS35</f>
        <v>3392.2200000000003</v>
      </c>
      <c r="AT33" s="36" t="s">
        <v>57</v>
      </c>
      <c r="AU33" s="28" t="s">
        <v>35</v>
      </c>
      <c r="AV33" s="35">
        <v>0.65</v>
      </c>
      <c r="AW33" s="19">
        <v>0</v>
      </c>
      <c r="AX33" s="19">
        <f t="shared" ref="AX33" si="93">$AV$33*12*AX35</f>
        <v>4116.0600000000004</v>
      </c>
      <c r="AY33" s="53" t="s">
        <v>57</v>
      </c>
      <c r="AZ33" s="48" t="s">
        <v>35</v>
      </c>
      <c r="BA33" s="49">
        <v>0.65</v>
      </c>
      <c r="BB33" s="19">
        <f>$BA$33*12*BB35</f>
        <v>703.56000000000006</v>
      </c>
      <c r="BC33" s="19">
        <f t="shared" ref="BC33:BE33" si="94">$BA$33*12*BC35</f>
        <v>3891.42</v>
      </c>
      <c r="BD33" s="19">
        <f t="shared" si="94"/>
        <v>5636.2800000000007</v>
      </c>
      <c r="BE33" s="19">
        <f t="shared" si="94"/>
        <v>4070.04</v>
      </c>
    </row>
    <row r="34" spans="1:60" s="20" customFormat="1" ht="21.75" customHeight="1" x14ac:dyDescent="0.2">
      <c r="A34" s="37" t="s">
        <v>51</v>
      </c>
      <c r="B34" s="38"/>
      <c r="C34" s="39"/>
      <c r="D34" s="5">
        <f t="shared" ref="D34:P34" si="95">D33+D32+D26+D22+D14+D9</f>
        <v>63239.556000000004</v>
      </c>
      <c r="E34" s="5">
        <f t="shared" si="95"/>
        <v>131516.796</v>
      </c>
      <c r="F34" s="5">
        <f t="shared" si="95"/>
        <v>38569.608</v>
      </c>
      <c r="G34" s="5">
        <f t="shared" si="95"/>
        <v>62932.691999999995</v>
      </c>
      <c r="H34" s="5">
        <f t="shared" si="95"/>
        <v>59122.464</v>
      </c>
      <c r="I34" s="5">
        <f t="shared" si="95"/>
        <v>127553.136</v>
      </c>
      <c r="J34" s="5">
        <f t="shared" si="95"/>
        <v>164555.81999999998</v>
      </c>
      <c r="K34" s="5">
        <f t="shared" si="95"/>
        <v>157958.24400000004</v>
      </c>
      <c r="L34" s="5">
        <f t="shared" si="95"/>
        <v>137135.80800000002</v>
      </c>
      <c r="M34" s="5">
        <f t="shared" si="95"/>
        <v>214907.08799999999</v>
      </c>
      <c r="N34" s="5">
        <f t="shared" si="95"/>
        <v>221699.37599999999</v>
      </c>
      <c r="O34" s="5">
        <f t="shared" si="95"/>
        <v>173327.016</v>
      </c>
      <c r="P34" s="5">
        <f t="shared" si="95"/>
        <v>214395.64800000002</v>
      </c>
      <c r="Q34" s="37" t="s">
        <v>51</v>
      </c>
      <c r="R34" s="38"/>
      <c r="S34" s="39"/>
      <c r="T34" s="5">
        <f>T33+T32+T26+T22+T14+T9</f>
        <v>129000.924</v>
      </c>
      <c r="U34" s="42" t="s">
        <v>58</v>
      </c>
      <c r="V34" s="39"/>
      <c r="W34" s="29"/>
      <c r="X34" s="5">
        <f>X33+X32+X26+X22+X14+X9</f>
        <v>144400.03200000001</v>
      </c>
      <c r="Y34" s="5">
        <f t="shared" ref="Y34:AN34" si="96">Y33+Y32+Y26+Y22+Y14+Y9</f>
        <v>89323.583999999988</v>
      </c>
      <c r="Z34" s="5">
        <f t="shared" si="96"/>
        <v>143325.50400000002</v>
      </c>
      <c r="AA34" s="5">
        <f t="shared" si="96"/>
        <v>92436.96</v>
      </c>
      <c r="AB34" s="5">
        <f t="shared" si="96"/>
        <v>140129.47200000001</v>
      </c>
      <c r="AC34" s="5">
        <f t="shared" si="96"/>
        <v>142168.32000000001</v>
      </c>
      <c r="AD34" s="5">
        <f t="shared" si="96"/>
        <v>141121.34400000001</v>
      </c>
      <c r="AE34" s="5">
        <f t="shared" si="96"/>
        <v>144592.89599999998</v>
      </c>
      <c r="AF34" s="5">
        <f t="shared" si="96"/>
        <v>140735.61600000001</v>
      </c>
      <c r="AG34" s="5">
        <f t="shared" si="96"/>
        <v>140570.304</v>
      </c>
      <c r="AH34" s="5">
        <f t="shared" si="96"/>
        <v>141121.34400000001</v>
      </c>
      <c r="AI34" s="5">
        <f t="shared" si="96"/>
        <v>142719.36000000002</v>
      </c>
      <c r="AJ34" s="5">
        <f t="shared" si="96"/>
        <v>141644.83200000002</v>
      </c>
      <c r="AK34" s="5">
        <f t="shared" si="96"/>
        <v>144703.10400000002</v>
      </c>
      <c r="AL34" s="5">
        <f t="shared" si="96"/>
        <v>145529.66400000005</v>
      </c>
      <c r="AM34" s="5">
        <f t="shared" si="96"/>
        <v>142361.18400000001</v>
      </c>
      <c r="AN34" s="5">
        <f t="shared" si="96"/>
        <v>141148.89599999998</v>
      </c>
      <c r="AO34" s="42" t="s">
        <v>58</v>
      </c>
      <c r="AP34" s="39"/>
      <c r="AQ34" s="29"/>
      <c r="AR34" s="5">
        <f>AR33+AR32+AR26+AR22+AR14+AR9</f>
        <v>136801.58399999997</v>
      </c>
      <c r="AS34" s="5">
        <f>AS33+AS32+AS26+AS22+AS14+AS9</f>
        <v>102914.736</v>
      </c>
      <c r="AT34" s="42" t="s">
        <v>58</v>
      </c>
      <c r="AU34" s="29"/>
      <c r="AV34" s="29"/>
      <c r="AW34" s="5">
        <f>AW33+AW32+AW26+AW22+AW14+AW9</f>
        <v>93786</v>
      </c>
      <c r="AX34" s="5">
        <f t="shared" ref="AX34" si="97">AX33+AX32+AX26+AX22+AX14+AX9</f>
        <v>152927.46000000002</v>
      </c>
      <c r="AY34" s="54" t="s">
        <v>58</v>
      </c>
      <c r="AZ34" s="54"/>
      <c r="BA34" s="54"/>
      <c r="BB34" s="5">
        <f>BB33+BB32+BB26+BB22+BB14+BB9</f>
        <v>26616.216</v>
      </c>
      <c r="BC34" s="5">
        <f t="shared" ref="BC34:BE34" si="98">BC33+BC32+BC26+BC22+BC14+BC9</f>
        <v>154219.96800000002</v>
      </c>
      <c r="BD34" s="5">
        <f t="shared" si="98"/>
        <v>223370.11199999996</v>
      </c>
      <c r="BE34" s="5">
        <f t="shared" si="98"/>
        <v>161298.81599999999</v>
      </c>
      <c r="BF34" s="65">
        <f>BE34+BD34+BC34+BB34+AX34+AW34+AS34+AR34+AN34+AM34+AL34+AK34+AJ34+AI34+AH34+AG34+AF34+AE34+AD34+AC34+AB34+AA34+Z34+Y34+X34+T34+P34+O34+N34+M34+L34+K34+J34+I34+H34+G34+F34+E34+D34</f>
        <v>5265881.4840000002</v>
      </c>
      <c r="BG34" s="65">
        <f>BF34/12</f>
        <v>438823.45699999999</v>
      </c>
      <c r="BH34" s="65">
        <f>BG34*5/100</f>
        <v>21941.172850000003</v>
      </c>
    </row>
    <row r="35" spans="1:60" s="2" customFormat="1" ht="24.75" customHeight="1" x14ac:dyDescent="0.2">
      <c r="A35" s="37" t="s">
        <v>50</v>
      </c>
      <c r="B35" s="38"/>
      <c r="C35" s="29"/>
      <c r="D35" s="16">
        <v>247.3</v>
      </c>
      <c r="E35" s="16">
        <v>514.29999999999995</v>
      </c>
      <c r="F35" s="16">
        <v>154.6</v>
      </c>
      <c r="G35" s="16">
        <v>246.1</v>
      </c>
      <c r="H35" s="16">
        <v>231.2</v>
      </c>
      <c r="I35" s="16">
        <v>498.8</v>
      </c>
      <c r="J35" s="16">
        <v>643.5</v>
      </c>
      <c r="K35" s="16">
        <v>617.70000000000005</v>
      </c>
      <c r="L35" s="16">
        <v>520.4</v>
      </c>
      <c r="M35" s="16">
        <v>840.4</v>
      </c>
      <c r="N35" s="16">
        <v>841.3</v>
      </c>
      <c r="O35" s="16">
        <v>677.8</v>
      </c>
      <c r="P35" s="16">
        <v>838.4</v>
      </c>
      <c r="Q35" s="37" t="s">
        <v>50</v>
      </c>
      <c r="R35" s="38"/>
      <c r="S35" s="29"/>
      <c r="T35" s="16">
        <v>672.3</v>
      </c>
      <c r="U35" s="42" t="s">
        <v>59</v>
      </c>
      <c r="V35" s="39"/>
      <c r="W35" s="29"/>
      <c r="X35" s="16">
        <v>524.1</v>
      </c>
      <c r="Y35" s="16">
        <v>324.2</v>
      </c>
      <c r="Z35" s="16">
        <v>520.20000000000005</v>
      </c>
      <c r="AA35" s="16">
        <v>335.5</v>
      </c>
      <c r="AB35" s="16">
        <v>508.6</v>
      </c>
      <c r="AC35" s="16">
        <v>516</v>
      </c>
      <c r="AD35" s="16">
        <v>512.20000000000005</v>
      </c>
      <c r="AE35" s="16">
        <v>524.79999999999995</v>
      </c>
      <c r="AF35" s="16">
        <v>510.8</v>
      </c>
      <c r="AG35" s="16">
        <v>510.2</v>
      </c>
      <c r="AH35" s="16">
        <v>512.20000000000005</v>
      </c>
      <c r="AI35" s="16">
        <v>518</v>
      </c>
      <c r="AJ35" s="16">
        <v>514.1</v>
      </c>
      <c r="AK35" s="16">
        <v>525.20000000000005</v>
      </c>
      <c r="AL35" s="16">
        <v>528.20000000000005</v>
      </c>
      <c r="AM35" s="16">
        <v>516.70000000000005</v>
      </c>
      <c r="AN35" s="16">
        <v>512.29999999999995</v>
      </c>
      <c r="AO35" s="42" t="s">
        <v>59</v>
      </c>
      <c r="AP35" s="39"/>
      <c r="AQ35" s="29"/>
      <c r="AR35" s="16">
        <v>578.1</v>
      </c>
      <c r="AS35" s="16">
        <v>434.9</v>
      </c>
      <c r="AT35" s="42" t="s">
        <v>59</v>
      </c>
      <c r="AU35" s="29"/>
      <c r="AV35" s="29"/>
      <c r="AW35" s="16">
        <v>350</v>
      </c>
      <c r="AX35" s="16">
        <v>527.70000000000005</v>
      </c>
      <c r="AY35" s="54" t="s">
        <v>59</v>
      </c>
      <c r="AZ35" s="54"/>
      <c r="BA35" s="47"/>
      <c r="BB35" s="16">
        <v>90.2</v>
      </c>
      <c r="BC35" s="16">
        <v>498.9</v>
      </c>
      <c r="BD35" s="16">
        <v>722.6</v>
      </c>
      <c r="BE35" s="16">
        <v>521.79999999999995</v>
      </c>
      <c r="BF35" s="65">
        <f>BE35+BD35+BC35+BB35+AX35+AW35+AS35+AR35+AN35+AM35+AL35+AK35+AJ35+AI35+AH35+AG35+AF35+AE35+AD35+AC35+AB35+AA35+Z35+Y35+X35+T35+P35+O35+N35+M35+L35+K35+J35+I35+H35+G35+F35+E35+D35</f>
        <v>19681.599999999995</v>
      </c>
      <c r="BG35" s="66"/>
      <c r="BH35" s="66">
        <f>BF35*70*80/100</f>
        <v>1102169.5999999996</v>
      </c>
    </row>
    <row r="36" spans="1:60" s="2" customFormat="1" ht="25.5" customHeight="1" x14ac:dyDescent="0.2">
      <c r="A36" s="37" t="s">
        <v>49</v>
      </c>
      <c r="B36" s="40"/>
      <c r="C36" s="29">
        <f>C14+C22+C26+C32+C33+C9</f>
        <v>21.96</v>
      </c>
      <c r="D36" s="6">
        <f>D34 /12/D35</f>
        <v>21.310000000000002</v>
      </c>
      <c r="E36" s="6">
        <f t="shared" ref="E36:P36" si="99">E34 /12/E35</f>
        <v>21.310000000000002</v>
      </c>
      <c r="F36" s="6">
        <f t="shared" si="99"/>
        <v>20.79</v>
      </c>
      <c r="G36" s="6">
        <f t="shared" si="99"/>
        <v>21.31</v>
      </c>
      <c r="H36" s="6">
        <f t="shared" si="99"/>
        <v>21.310000000000002</v>
      </c>
      <c r="I36" s="6">
        <f t="shared" si="99"/>
        <v>21.31</v>
      </c>
      <c r="J36" s="6">
        <f t="shared" si="99"/>
        <v>21.31</v>
      </c>
      <c r="K36" s="6">
        <f t="shared" si="99"/>
        <v>21.310000000000006</v>
      </c>
      <c r="L36" s="6">
        <f t="shared" si="99"/>
        <v>21.960000000000004</v>
      </c>
      <c r="M36" s="6">
        <f t="shared" si="99"/>
        <v>21.31</v>
      </c>
      <c r="N36" s="6">
        <f t="shared" si="99"/>
        <v>21.96</v>
      </c>
      <c r="O36" s="6">
        <f t="shared" si="99"/>
        <v>21.310000000000002</v>
      </c>
      <c r="P36" s="6">
        <f t="shared" si="99"/>
        <v>21.310000000000002</v>
      </c>
      <c r="Q36" s="37" t="s">
        <v>49</v>
      </c>
      <c r="R36" s="40"/>
      <c r="S36" s="29">
        <f>S14+S22+S26+S32+S33+S9</f>
        <v>16.639999999999997</v>
      </c>
      <c r="T36" s="6">
        <f>T34 /12/T35</f>
        <v>15.99</v>
      </c>
      <c r="U36" s="37" t="s">
        <v>60</v>
      </c>
      <c r="V36" s="29"/>
      <c r="W36" s="29">
        <f>W14+W22+W26+W32+W9+W33</f>
        <v>22.96</v>
      </c>
      <c r="X36" s="6">
        <f>X34 /12/X35</f>
        <v>22.96</v>
      </c>
      <c r="Y36" s="6">
        <f t="shared" ref="Y36:AN36" si="100">Y34 /12/Y35</f>
        <v>22.959999999999997</v>
      </c>
      <c r="Z36" s="6">
        <f t="shared" si="100"/>
        <v>22.96</v>
      </c>
      <c r="AA36" s="6">
        <f t="shared" si="100"/>
        <v>22.96</v>
      </c>
      <c r="AB36" s="6">
        <f t="shared" si="100"/>
        <v>22.96</v>
      </c>
      <c r="AC36" s="6">
        <f t="shared" si="100"/>
        <v>22.96</v>
      </c>
      <c r="AD36" s="6">
        <f t="shared" si="100"/>
        <v>22.96</v>
      </c>
      <c r="AE36" s="6">
        <f t="shared" si="100"/>
        <v>22.959999999999997</v>
      </c>
      <c r="AF36" s="6">
        <f t="shared" si="100"/>
        <v>22.96</v>
      </c>
      <c r="AG36" s="6">
        <f t="shared" si="100"/>
        <v>22.96</v>
      </c>
      <c r="AH36" s="6">
        <f t="shared" si="100"/>
        <v>22.96</v>
      </c>
      <c r="AI36" s="6">
        <f t="shared" si="100"/>
        <v>22.96</v>
      </c>
      <c r="AJ36" s="6">
        <f t="shared" si="100"/>
        <v>22.960000000000004</v>
      </c>
      <c r="AK36" s="6">
        <f t="shared" si="100"/>
        <v>22.96</v>
      </c>
      <c r="AL36" s="6">
        <f t="shared" si="100"/>
        <v>22.960000000000004</v>
      </c>
      <c r="AM36" s="6">
        <f t="shared" si="100"/>
        <v>22.96</v>
      </c>
      <c r="AN36" s="6">
        <f t="shared" si="100"/>
        <v>22.959999999999997</v>
      </c>
      <c r="AO36" s="37" t="s">
        <v>60</v>
      </c>
      <c r="AP36" s="29"/>
      <c r="AQ36" s="29">
        <f>AQ14+AQ22+AQ26+AQ32+AQ9+AQ33</f>
        <v>19.72</v>
      </c>
      <c r="AR36" s="6">
        <f>AR34 /12/AR35</f>
        <v>19.719999999999995</v>
      </c>
      <c r="AS36" s="6">
        <f>AS34 /12/AS35</f>
        <v>19.720000000000002</v>
      </c>
      <c r="AT36" s="37" t="s">
        <v>60</v>
      </c>
      <c r="AU36" s="29"/>
      <c r="AV36" s="29">
        <f>AV14+AV22+AV26+AV32+AV9+AV33</f>
        <v>24.15</v>
      </c>
      <c r="AW36" s="6">
        <f>AW34 /12/AW35</f>
        <v>22.33</v>
      </c>
      <c r="AX36" s="6">
        <f t="shared" ref="AX36" si="101">AX34 /12/AX35</f>
        <v>24.150000000000002</v>
      </c>
      <c r="AY36" s="55" t="s">
        <v>60</v>
      </c>
      <c r="AZ36" s="47"/>
      <c r="BA36" s="47">
        <f>BA32+BA33+BA26+BA22+BA14+BA9</f>
        <v>25.759999999999998</v>
      </c>
      <c r="BB36" s="6">
        <f>BB34 /12/BB35</f>
        <v>24.59</v>
      </c>
      <c r="BC36" s="6">
        <f t="shared" ref="BC36:BE36" si="102">BC34 /12/BC35</f>
        <v>25.760000000000005</v>
      </c>
      <c r="BD36" s="6">
        <f t="shared" si="102"/>
        <v>25.759999999999994</v>
      </c>
      <c r="BE36" s="6">
        <f t="shared" si="102"/>
        <v>25.76</v>
      </c>
    </row>
    <row r="37" spans="1:60" s="2" customFormat="1" ht="15.75" customHeight="1" x14ac:dyDescent="0.2">
      <c r="A37" s="8"/>
      <c r="B37" s="10"/>
      <c r="C37" s="10"/>
      <c r="D37" s="9"/>
      <c r="E37" s="9"/>
      <c r="F37" s="61"/>
      <c r="G37" s="9"/>
      <c r="H37" s="9"/>
      <c r="I37" s="9"/>
      <c r="J37" s="9"/>
      <c r="K37" s="9"/>
      <c r="L37" s="9"/>
      <c r="M37" s="9"/>
      <c r="N37" s="9"/>
      <c r="O37" s="9"/>
      <c r="P37" s="9"/>
    </row>
    <row r="38" spans="1:60" s="2" customFormat="1" ht="25.5" customHeight="1" x14ac:dyDescent="0.2">
      <c r="A38" s="8"/>
      <c r="B38" s="10"/>
      <c r="C38" s="10"/>
      <c r="D38" s="9"/>
      <c r="E38" s="9"/>
      <c r="F38" s="61"/>
      <c r="G38" s="9"/>
      <c r="H38" s="9"/>
      <c r="I38" s="9"/>
      <c r="J38" s="9"/>
      <c r="K38" s="9"/>
      <c r="L38" s="9"/>
      <c r="M38" s="9"/>
      <c r="N38" s="9"/>
      <c r="O38" s="9"/>
      <c r="P38" s="9"/>
    </row>
    <row r="39" spans="1:60" s="13" customFormat="1" ht="12.75" customHeight="1" x14ac:dyDescent="0.2">
      <c r="A39" s="22"/>
      <c r="B39" s="15"/>
      <c r="C39" s="15"/>
      <c r="D39" s="21"/>
      <c r="E39" s="21"/>
      <c r="F39" s="59"/>
      <c r="G39" s="21"/>
      <c r="H39" s="21"/>
      <c r="I39" s="21"/>
      <c r="J39" s="21"/>
      <c r="K39" s="21"/>
      <c r="L39" s="21"/>
      <c r="M39" s="21"/>
      <c r="N39" s="21"/>
      <c r="O39" s="21"/>
      <c r="P39" s="21"/>
    </row>
    <row r="40" spans="1:60" s="13" customFormat="1" ht="12.75" hidden="1" customHeight="1" x14ac:dyDescent="0.2">
      <c r="A40" s="22"/>
      <c r="B40" s="15"/>
      <c r="C40" s="15"/>
      <c r="D40" s="21"/>
      <c r="E40" s="21"/>
      <c r="F40" s="59"/>
      <c r="G40" s="21"/>
      <c r="H40" s="21"/>
      <c r="I40" s="21"/>
      <c r="J40" s="21"/>
      <c r="K40" s="21"/>
      <c r="L40" s="21"/>
      <c r="M40" s="21"/>
      <c r="N40" s="21"/>
      <c r="O40" s="21"/>
      <c r="P40" s="21"/>
    </row>
    <row r="41" spans="1:60" s="13" customFormat="1" x14ac:dyDescent="0.2">
      <c r="A41" s="22"/>
      <c r="B41" s="15"/>
      <c r="C41" s="15"/>
      <c r="D41" s="21"/>
      <c r="E41" s="21"/>
      <c r="F41" s="59"/>
      <c r="G41" s="21"/>
      <c r="H41" s="21"/>
      <c r="I41" s="21"/>
      <c r="J41" s="21"/>
      <c r="K41" s="21"/>
      <c r="L41" s="21"/>
      <c r="M41" s="21"/>
      <c r="N41" s="21"/>
      <c r="O41" s="21"/>
      <c r="P41" s="21"/>
    </row>
    <row r="42" spans="1:60" s="13" customFormat="1" x14ac:dyDescent="0.2">
      <c r="A42" s="22"/>
      <c r="B42" s="15"/>
      <c r="C42" s="15"/>
      <c r="D42" s="21"/>
      <c r="E42" s="21"/>
      <c r="F42" s="59"/>
      <c r="G42" s="21"/>
      <c r="H42" s="21"/>
      <c r="I42" s="21"/>
      <c r="J42" s="21"/>
      <c r="K42" s="21"/>
      <c r="L42" s="21"/>
      <c r="M42" s="21"/>
      <c r="N42" s="21"/>
      <c r="O42" s="21"/>
      <c r="P42" s="21"/>
    </row>
    <row r="43" spans="1:60" s="1" customFormat="1" x14ac:dyDescent="0.2">
      <c r="A43" s="22" t="s">
        <v>0</v>
      </c>
      <c r="B43" s="15"/>
      <c r="C43" s="15"/>
      <c r="D43" s="21"/>
      <c r="E43" s="21"/>
      <c r="F43" s="59"/>
      <c r="G43" s="21"/>
      <c r="H43" s="21"/>
      <c r="I43" s="21"/>
      <c r="J43" s="21"/>
      <c r="K43" s="21"/>
      <c r="L43" s="21"/>
      <c r="M43" s="21"/>
      <c r="N43" s="21"/>
      <c r="O43" s="21"/>
      <c r="P43" s="21"/>
      <c r="U43" s="13"/>
      <c r="V43" s="13"/>
      <c r="W43" s="13"/>
      <c r="X43" s="13"/>
      <c r="Y43" s="13"/>
      <c r="Z43" s="13"/>
      <c r="AA43" s="13"/>
      <c r="AB43" s="13"/>
      <c r="AC43" s="13"/>
      <c r="AD43" s="13"/>
      <c r="AE43" s="13"/>
      <c r="AF43" s="13"/>
      <c r="AG43" s="13"/>
      <c r="AH43" s="13"/>
      <c r="AI43" s="13"/>
      <c r="AJ43" s="13"/>
      <c r="AK43" s="13"/>
      <c r="AL43" s="13"/>
      <c r="AM43" s="13"/>
      <c r="AN43" s="13"/>
      <c r="AO43" s="13"/>
      <c r="AP43" s="13"/>
      <c r="AQ43" s="13"/>
      <c r="AR43" s="13"/>
      <c r="AS43" s="13"/>
      <c r="AT43" s="13"/>
      <c r="AU43" s="13"/>
      <c r="AV43" s="13"/>
      <c r="AW43" s="13"/>
      <c r="AX43" s="13"/>
      <c r="AY43" s="13"/>
      <c r="AZ43" s="13"/>
      <c r="BA43" s="13"/>
      <c r="BB43" s="13"/>
    </row>
    <row r="44" spans="1:60" s="1" customFormat="1" x14ac:dyDescent="0.2">
      <c r="A44" s="22"/>
      <c r="B44" s="15"/>
      <c r="C44" s="15"/>
      <c r="D44" s="21"/>
      <c r="E44" s="21"/>
      <c r="F44" s="59"/>
      <c r="G44" s="21"/>
      <c r="H44" s="21"/>
      <c r="I44" s="21"/>
      <c r="J44" s="21"/>
      <c r="K44" s="21"/>
      <c r="L44" s="21"/>
      <c r="M44" s="21"/>
      <c r="N44" s="21"/>
      <c r="O44" s="21"/>
      <c r="P44" s="21"/>
      <c r="U44" s="13"/>
      <c r="V44" s="13"/>
      <c r="W44" s="13"/>
      <c r="X44" s="13"/>
      <c r="Y44" s="13"/>
      <c r="Z44" s="13"/>
      <c r="AA44" s="13"/>
      <c r="AB44" s="13"/>
      <c r="AC44" s="13"/>
      <c r="AD44" s="13"/>
      <c r="AE44" s="13"/>
      <c r="AF44" s="13"/>
      <c r="AG44" s="13"/>
      <c r="AH44" s="13"/>
      <c r="AI44" s="13"/>
      <c r="AJ44" s="13"/>
      <c r="AK44" s="13"/>
      <c r="AL44" s="13"/>
      <c r="AM44" s="13"/>
      <c r="AN44" s="13"/>
      <c r="AO44" s="13"/>
      <c r="AP44" s="13"/>
      <c r="AQ44" s="13"/>
      <c r="AR44" s="13"/>
      <c r="AS44" s="13"/>
      <c r="AT44" s="13"/>
      <c r="AU44" s="13"/>
      <c r="AV44" s="13"/>
      <c r="AW44" s="13"/>
      <c r="AX44" s="13"/>
      <c r="AY44" s="13"/>
      <c r="AZ44" s="13"/>
      <c r="BA44" s="13"/>
      <c r="BB44" s="13"/>
    </row>
  </sheetData>
  <mergeCells count="57">
    <mergeCell ref="BD6:BD7"/>
    <mergeCell ref="BE6:BE7"/>
    <mergeCell ref="AN6:AN7"/>
    <mergeCell ref="AS6:AS7"/>
    <mergeCell ref="BC6:BC7"/>
    <mergeCell ref="AI6:AI7"/>
    <mergeCell ref="AJ6:AJ7"/>
    <mergeCell ref="AK6:AK7"/>
    <mergeCell ref="AL6:AL7"/>
    <mergeCell ref="AM6:AM7"/>
    <mergeCell ref="AD6:AD7"/>
    <mergeCell ref="AE6:AE7"/>
    <mergeCell ref="AF6:AF7"/>
    <mergeCell ref="AG6:AG7"/>
    <mergeCell ref="AH6:AH7"/>
    <mergeCell ref="Y6:Y7"/>
    <mergeCell ref="Z6:Z7"/>
    <mergeCell ref="AA6:AA7"/>
    <mergeCell ref="AB6:AB7"/>
    <mergeCell ref="AC6:AC7"/>
    <mergeCell ref="AZ6:AZ8"/>
    <mergeCell ref="BB6:BB7"/>
    <mergeCell ref="BA7:BA8"/>
    <mergeCell ref="AU6:AU8"/>
    <mergeCell ref="AW6:AW7"/>
    <mergeCell ref="AV7:AV8"/>
    <mergeCell ref="AX6:AX7"/>
    <mergeCell ref="AY6:AY8"/>
    <mergeCell ref="AO6:AO8"/>
    <mergeCell ref="AP6:AP8"/>
    <mergeCell ref="AR6:AR7"/>
    <mergeCell ref="AQ7:AQ8"/>
    <mergeCell ref="AT6:AT8"/>
    <mergeCell ref="T6:T7"/>
    <mergeCell ref="U6:U8"/>
    <mergeCell ref="V6:V8"/>
    <mergeCell ref="X6:X7"/>
    <mergeCell ref="W7:W8"/>
    <mergeCell ref="S7:S8"/>
    <mergeCell ref="B6:B8"/>
    <mergeCell ref="Q6:Q8"/>
    <mergeCell ref="R6:R8"/>
    <mergeCell ref="D6:D7"/>
    <mergeCell ref="E6:E7"/>
    <mergeCell ref="F6:F7"/>
    <mergeCell ref="G6:G7"/>
    <mergeCell ref="H6:H7"/>
    <mergeCell ref="I6:I7"/>
    <mergeCell ref="J6:J7"/>
    <mergeCell ref="K6:K7"/>
    <mergeCell ref="L6:L7"/>
    <mergeCell ref="M6:M7"/>
    <mergeCell ref="N6:N7"/>
    <mergeCell ref="O6:O7"/>
    <mergeCell ref="P6:P7"/>
    <mergeCell ref="A6:A8"/>
    <mergeCell ref="C7:C8"/>
  </mergeCells>
  <pageMargins left="0.23622047244094491" right="0.11811023622047245" top="0.23622047244094491" bottom="0.19685039370078741" header="0.31496062992125984" footer="0.31496062992125984"/>
  <pageSetup paperSize="9" scale="51" firstPageNumber="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x14ac:dyDescent="0.2"/>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2</vt:i4>
      </vt:variant>
    </vt:vector>
  </HeadingPairs>
  <TitlesOfParts>
    <vt:vector size="4" baseType="lpstr">
      <vt:lpstr>лот1</vt:lpstr>
      <vt:lpstr>Лист1</vt:lpstr>
      <vt:lpstr>лот1!Заголовки_для_печати</vt:lpstr>
      <vt:lpstr>лот1!Область_печати</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Галина Александровна Шевченко</dc:creator>
  <cp:lastModifiedBy>Антонина Владимировна Никонова</cp:lastModifiedBy>
  <cp:lastPrinted>2016-10-03T08:03:42Z</cp:lastPrinted>
  <dcterms:created xsi:type="dcterms:W3CDTF">2013-04-24T10:34:01Z</dcterms:created>
  <dcterms:modified xsi:type="dcterms:W3CDTF">2018-03-01T12:38:04Z</dcterms:modified>
</cp:coreProperties>
</file>